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iget\Documents\Thèse\Annexes thèse\"/>
    </mc:Choice>
  </mc:AlternateContent>
  <bookViews>
    <workbookView xWindow="0" yWindow="0" windowWidth="23040" windowHeight="8616" activeTab="3"/>
  </bookViews>
  <sheets>
    <sheet name="1-Nd isotopes Ap, Aln, Mnz " sheetId="1" r:id="rId1"/>
    <sheet name="2-Durango ap" sheetId="5" r:id="rId2"/>
    <sheet name="3-Tory Hill ap" sheetId="6" r:id="rId3"/>
    <sheet name="4-Connecticut aln" sheetId="4" r:id="rId4"/>
    <sheet name="5-Gale aln" sheetId="3" r:id="rId5"/>
    <sheet name="6-STK mnz" sheetId="2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3" i="2" l="1"/>
  <c r="H105" i="2"/>
  <c r="D112" i="2"/>
  <c r="D114" i="2"/>
  <c r="N133" i="2"/>
  <c r="N14" i="3"/>
  <c r="L133" i="2"/>
  <c r="L14" i="3"/>
  <c r="L12" i="3"/>
  <c r="D10" i="3"/>
  <c r="N57" i="4"/>
  <c r="L57" i="4"/>
  <c r="H10" i="6"/>
  <c r="L10" i="6"/>
  <c r="L12" i="6"/>
  <c r="N99" i="5"/>
  <c r="L99" i="5"/>
  <c r="S54" i="1" l="1"/>
  <c r="S64" i="1"/>
  <c r="S116" i="1" l="1"/>
  <c r="S115" i="1"/>
  <c r="S114" i="1"/>
  <c r="S113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2" i="1"/>
  <c r="S53" i="1"/>
  <c r="S55" i="1"/>
  <c r="S56" i="1"/>
  <c r="S57" i="1"/>
  <c r="S58" i="1"/>
  <c r="S59" i="1"/>
  <c r="S60" i="1"/>
  <c r="S61" i="1"/>
  <c r="S62" i="1"/>
  <c r="S63" i="1"/>
  <c r="S65" i="1"/>
  <c r="S66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8" i="1"/>
  <c r="S99" i="1"/>
  <c r="S100" i="1"/>
  <c r="S101" i="1"/>
  <c r="S102" i="1"/>
  <c r="S103" i="1"/>
  <c r="S104" i="1"/>
  <c r="S105" i="1"/>
  <c r="S106" i="1"/>
  <c r="S108" i="1"/>
  <c r="S109" i="1"/>
  <c r="S110" i="1"/>
  <c r="S111" i="1"/>
  <c r="S118" i="1"/>
  <c r="S119" i="1"/>
  <c r="S120" i="1"/>
  <c r="S121" i="1"/>
  <c r="S122" i="1"/>
  <c r="S123" i="1"/>
  <c r="S124" i="1"/>
  <c r="S126" i="1"/>
  <c r="S127" i="1"/>
  <c r="S128" i="1"/>
  <c r="S129" i="1"/>
  <c r="S130" i="1"/>
  <c r="S131" i="1"/>
  <c r="S132" i="1"/>
  <c r="S133" i="1"/>
  <c r="S134" i="1"/>
  <c r="S136" i="1"/>
  <c r="S137" i="1"/>
  <c r="S138" i="1"/>
  <c r="S139" i="1"/>
  <c r="S140" i="1"/>
  <c r="S141" i="1"/>
  <c r="S142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2" i="1"/>
  <c r="S163" i="1"/>
  <c r="S164" i="1"/>
  <c r="S165" i="1"/>
  <c r="S166" i="1"/>
  <c r="S167" i="1"/>
  <c r="S168" i="1"/>
  <c r="S169" i="1"/>
  <c r="S171" i="1"/>
  <c r="S172" i="1"/>
  <c r="S173" i="1"/>
  <c r="S174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4" i="1"/>
  <c r="S195" i="1"/>
  <c r="S196" i="1"/>
  <c r="S197" i="1"/>
  <c r="S198" i="1"/>
  <c r="S199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2" i="1"/>
  <c r="S223" i="1"/>
  <c r="S224" i="1"/>
  <c r="S225" i="1"/>
  <c r="S226" i="1"/>
  <c r="S227" i="1"/>
  <c r="S228" i="1"/>
  <c r="S230" i="1"/>
  <c r="S231" i="1"/>
  <c r="S232" i="1"/>
  <c r="S233" i="1"/>
  <c r="S234" i="1"/>
  <c r="S235" i="1"/>
  <c r="S236" i="1"/>
  <c r="S237" i="1"/>
  <c r="S239" i="1"/>
  <c r="S240" i="1"/>
  <c r="S241" i="1"/>
  <c r="S242" i="1"/>
  <c r="S243" i="1"/>
  <c r="S244" i="1"/>
  <c r="S245" i="1"/>
  <c r="S246" i="1"/>
  <c r="S247" i="1"/>
  <c r="S249" i="1"/>
  <c r="S250" i="1"/>
  <c r="S251" i="1"/>
  <c r="S252" i="1"/>
  <c r="S253" i="1"/>
  <c r="S254" i="1"/>
  <c r="S255" i="1"/>
  <c r="S256" i="1"/>
  <c r="S257" i="1"/>
  <c r="S259" i="1"/>
  <c r="S260" i="1"/>
  <c r="S261" i="1"/>
  <c r="S262" i="1"/>
  <c r="S264" i="1"/>
  <c r="S265" i="1"/>
  <c r="S266" i="1"/>
  <c r="S267" i="1"/>
  <c r="S268" i="1"/>
  <c r="S269" i="1"/>
  <c r="S270" i="1"/>
  <c r="S271" i="1"/>
  <c r="S273" i="1"/>
  <c r="S274" i="1"/>
  <c r="S275" i="1"/>
  <c r="S276" i="1"/>
  <c r="S277" i="1"/>
  <c r="S278" i="1"/>
  <c r="S279" i="1"/>
  <c r="S280" i="1"/>
  <c r="S282" i="1"/>
  <c r="S283" i="1"/>
  <c r="S284" i="1"/>
  <c r="S285" i="1"/>
  <c r="S286" i="1"/>
  <c r="S287" i="1"/>
  <c r="S288" i="1"/>
  <c r="S289" i="1"/>
  <c r="S290" i="1"/>
  <c r="S291" i="1"/>
  <c r="S292" i="1"/>
  <c r="S293" i="1"/>
  <c r="S294" i="1"/>
  <c r="S296" i="1"/>
  <c r="S297" i="1"/>
  <c r="S298" i="1"/>
  <c r="S299" i="1"/>
  <c r="S300" i="1"/>
  <c r="S301" i="1"/>
  <c r="S302" i="1"/>
  <c r="S303" i="1"/>
  <c r="S304" i="1"/>
  <c r="S305" i="1"/>
  <c r="S306" i="1"/>
  <c r="S307" i="1"/>
  <c r="S308" i="1"/>
  <c r="S309" i="1"/>
  <c r="S310" i="1"/>
  <c r="S311" i="1"/>
  <c r="S312" i="1"/>
  <c r="S314" i="1"/>
  <c r="S315" i="1"/>
  <c r="S316" i="1"/>
  <c r="S317" i="1"/>
  <c r="S318" i="1"/>
  <c r="S319" i="1"/>
  <c r="S320" i="1"/>
  <c r="S321" i="1"/>
  <c r="S323" i="1"/>
  <c r="S324" i="1"/>
  <c r="S325" i="1"/>
  <c r="S326" i="1"/>
  <c r="S327" i="1"/>
  <c r="S328" i="1"/>
  <c r="S329" i="1"/>
  <c r="S3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4" i="1"/>
  <c r="L131" i="2"/>
  <c r="L130" i="2"/>
  <c r="H130" i="2"/>
  <c r="H131" i="2" s="1"/>
  <c r="D130" i="2"/>
  <c r="D131" i="2" s="1"/>
  <c r="L129" i="2"/>
  <c r="H129" i="2"/>
  <c r="D129" i="2"/>
  <c r="L122" i="2"/>
  <c r="L123" i="2" s="1"/>
  <c r="H122" i="2"/>
  <c r="H123" i="2" s="1"/>
  <c r="D122" i="2"/>
  <c r="D123" i="2" s="1"/>
  <c r="L121" i="2"/>
  <c r="H121" i="2"/>
  <c r="D121" i="2"/>
  <c r="L113" i="2"/>
  <c r="L114" i="2" s="1"/>
  <c r="H113" i="2"/>
  <c r="H114" i="2" s="1"/>
  <c r="D113" i="2"/>
  <c r="L112" i="2"/>
  <c r="H112" i="2"/>
  <c r="L104" i="2"/>
  <c r="L105" i="2" s="1"/>
  <c r="H104" i="2"/>
  <c r="D104" i="2"/>
  <c r="D105" i="2" s="1"/>
  <c r="L103" i="2"/>
  <c r="D103" i="2"/>
  <c r="L93" i="2"/>
  <c r="L94" i="2" s="1"/>
  <c r="H93" i="2"/>
  <c r="H94" i="2" s="1"/>
  <c r="D93" i="2"/>
  <c r="D94" i="2" s="1"/>
  <c r="L92" i="2"/>
  <c r="H92" i="2"/>
  <c r="D92" i="2"/>
  <c r="L52" i="2"/>
  <c r="L53" i="2" s="1"/>
  <c r="H52" i="2"/>
  <c r="H53" i="2" s="1"/>
  <c r="D52" i="2"/>
  <c r="D53" i="2" s="1"/>
  <c r="L51" i="2"/>
  <c r="H51" i="2"/>
  <c r="D51" i="2"/>
  <c r="L43" i="2"/>
  <c r="L42" i="2"/>
  <c r="H42" i="2"/>
  <c r="H43" i="2" s="1"/>
  <c r="D42" i="2"/>
  <c r="D43" i="2" s="1"/>
  <c r="L41" i="2"/>
  <c r="H41" i="2"/>
  <c r="D41" i="2"/>
  <c r="D32" i="2"/>
  <c r="D33" i="2" s="1"/>
  <c r="D31" i="2"/>
  <c r="L24" i="2"/>
  <c r="L25" i="2" s="1"/>
  <c r="H24" i="2"/>
  <c r="H25" i="2" s="1"/>
  <c r="D24" i="2"/>
  <c r="D25" i="2" s="1"/>
  <c r="L23" i="2"/>
  <c r="H23" i="2"/>
  <c r="D23" i="2"/>
  <c r="N12" i="6" l="1"/>
  <c r="L9" i="6"/>
  <c r="L8" i="6"/>
  <c r="H9" i="6"/>
  <c r="H8" i="6"/>
  <c r="D9" i="6"/>
  <c r="D10" i="6" s="1"/>
  <c r="D8" i="6"/>
  <c r="D95" i="5" l="1"/>
  <c r="H95" i="5"/>
  <c r="L95" i="5"/>
  <c r="D96" i="5"/>
  <c r="D97" i="5" s="1"/>
  <c r="H96" i="5"/>
  <c r="H97" i="5" s="1"/>
  <c r="L96" i="5"/>
  <c r="L87" i="5"/>
  <c r="L86" i="5"/>
  <c r="H87" i="5"/>
  <c r="H86" i="5"/>
  <c r="D87" i="5"/>
  <c r="D86" i="5"/>
  <c r="L73" i="5"/>
  <c r="L72" i="5"/>
  <c r="H73" i="5"/>
  <c r="H72" i="5"/>
  <c r="D73" i="5"/>
  <c r="D72" i="5"/>
  <c r="D49" i="5"/>
  <c r="L50" i="5"/>
  <c r="H50" i="5"/>
  <c r="D50" i="5"/>
  <c r="L49" i="5"/>
  <c r="H49" i="5"/>
  <c r="L43" i="5"/>
  <c r="L42" i="5"/>
  <c r="H43" i="5"/>
  <c r="H42" i="5"/>
  <c r="D43" i="5"/>
  <c r="D42" i="5"/>
  <c r="D36" i="5"/>
  <c r="D35" i="5"/>
  <c r="L36" i="5"/>
  <c r="H36" i="5"/>
  <c r="L35" i="5"/>
  <c r="H35" i="5"/>
  <c r="L28" i="5"/>
  <c r="L27" i="5"/>
  <c r="H28" i="5"/>
  <c r="H27" i="5"/>
  <c r="D28" i="5"/>
  <c r="D27" i="5"/>
  <c r="L19" i="5"/>
  <c r="L18" i="5"/>
  <c r="H19" i="5"/>
  <c r="H18" i="5"/>
  <c r="D19" i="5"/>
  <c r="D18" i="5"/>
  <c r="L97" i="5" l="1"/>
  <c r="L51" i="5"/>
  <c r="L88" i="5"/>
  <c r="H88" i="5"/>
  <c r="D88" i="5"/>
  <c r="D51" i="5"/>
  <c r="L74" i="5"/>
  <c r="H74" i="5"/>
  <c r="D74" i="5"/>
  <c r="H51" i="5"/>
  <c r="L44" i="5"/>
  <c r="H44" i="5"/>
  <c r="D44" i="5"/>
  <c r="D37" i="5"/>
  <c r="H29" i="5"/>
  <c r="L37" i="5"/>
  <c r="H37" i="5"/>
  <c r="L29" i="5"/>
  <c r="D29" i="5"/>
  <c r="L20" i="5"/>
  <c r="H20" i="5"/>
  <c r="D20" i="5"/>
  <c r="D55" i="4" l="1"/>
  <c r="L54" i="4"/>
  <c r="L53" i="4"/>
  <c r="H54" i="4"/>
  <c r="H53" i="4"/>
  <c r="D54" i="4"/>
  <c r="D53" i="4"/>
  <c r="L44" i="4"/>
  <c r="H44" i="4"/>
  <c r="D44" i="4"/>
  <c r="L45" i="4"/>
  <c r="H45" i="4"/>
  <c r="H46" i="4" s="1"/>
  <c r="D45" i="4"/>
  <c r="D46" i="4" s="1"/>
  <c r="L37" i="4"/>
  <c r="L36" i="4"/>
  <c r="H37" i="4"/>
  <c r="H36" i="4"/>
  <c r="D37" i="4"/>
  <c r="D36" i="4"/>
  <c r="L28" i="4"/>
  <c r="L27" i="4"/>
  <c r="H28" i="4"/>
  <c r="H27" i="4"/>
  <c r="D28" i="4"/>
  <c r="D27" i="4"/>
  <c r="L17" i="4"/>
  <c r="L16" i="4"/>
  <c r="H17" i="4"/>
  <c r="H16" i="4"/>
  <c r="D17" i="4"/>
  <c r="D16" i="4"/>
  <c r="L55" i="4" l="1"/>
  <c r="H55" i="4"/>
  <c r="L46" i="4"/>
  <c r="L38" i="4"/>
  <c r="H38" i="4"/>
  <c r="D38" i="4"/>
  <c r="H29" i="4"/>
  <c r="L29" i="4"/>
  <c r="D29" i="4"/>
  <c r="L18" i="4"/>
  <c r="H18" i="4"/>
  <c r="D18" i="4"/>
  <c r="L11" i="3" l="1"/>
  <c r="L10" i="3"/>
  <c r="H11" i="3"/>
  <c r="H12" i="3" s="1"/>
  <c r="H10" i="3"/>
  <c r="D12" i="3"/>
  <c r="D11" i="3"/>
  <c r="D84" i="2"/>
  <c r="L84" i="2"/>
  <c r="L85" i="2"/>
  <c r="H84" i="2"/>
  <c r="H85" i="2"/>
  <c r="H86" i="2" s="1"/>
  <c r="D85" i="2"/>
  <c r="D86" i="2" s="1"/>
  <c r="L78" i="2"/>
  <c r="L77" i="2"/>
  <c r="H78" i="2"/>
  <c r="H79" i="2" s="1"/>
  <c r="H77" i="2"/>
  <c r="D78" i="2"/>
  <c r="D77" i="2"/>
  <c r="H69" i="2"/>
  <c r="D70" i="2"/>
  <c r="D71" i="2" s="1"/>
  <c r="D69" i="2"/>
  <c r="L70" i="2"/>
  <c r="L71" i="2" s="1"/>
  <c r="H70" i="2"/>
  <c r="L69" i="2"/>
  <c r="D60" i="2"/>
  <c r="L61" i="2"/>
  <c r="H61" i="2"/>
  <c r="D61" i="2"/>
  <c r="D62" i="2" s="1"/>
  <c r="L60" i="2"/>
  <c r="H60" i="2"/>
  <c r="L86" i="2" l="1"/>
  <c r="H71" i="2"/>
  <c r="L79" i="2"/>
  <c r="D79" i="2"/>
  <c r="L62" i="2"/>
  <c r="H62" i="2"/>
</calcChain>
</file>

<file path=xl/sharedStrings.xml><?xml version="1.0" encoding="utf-8"?>
<sst xmlns="http://schemas.openxmlformats.org/spreadsheetml/2006/main" count="2976" uniqueCount="353">
  <si>
    <t xml:space="preserve">Date (N° session)         </t>
  </si>
  <si>
    <t>Analysis</t>
  </si>
  <si>
    <t>Age (Ma)</t>
  </si>
  <si>
    <t>Mineral</t>
  </si>
  <si>
    <r>
      <rPr>
        <b/>
        <vertAlign val="superscript"/>
        <sz val="12"/>
        <color rgb="FF000000"/>
        <rFont val="Calibri"/>
        <family val="2"/>
        <scheme val="minor"/>
      </rPr>
      <t>143</t>
    </r>
    <r>
      <rPr>
        <b/>
        <sz val="12"/>
        <color rgb="FF000000"/>
        <rFont val="Calibri"/>
        <family val="2"/>
        <scheme val="minor"/>
      </rPr>
      <t>Nd/</t>
    </r>
    <r>
      <rPr>
        <b/>
        <vertAlign val="superscript"/>
        <sz val="12"/>
        <color rgb="FF000000"/>
        <rFont val="Calibri"/>
        <family val="2"/>
        <scheme val="minor"/>
      </rPr>
      <t>144</t>
    </r>
    <r>
      <rPr>
        <b/>
        <sz val="12"/>
        <color rgb="FF000000"/>
        <rFont val="Calibri"/>
        <family val="2"/>
        <scheme val="minor"/>
      </rPr>
      <t>Nd std corrected</t>
    </r>
  </si>
  <si>
    <t>±</t>
  </si>
  <si>
    <t>2SE</t>
  </si>
  <si>
    <t>N</t>
  </si>
  <si>
    <r>
      <rPr>
        <b/>
        <vertAlign val="superscript"/>
        <sz val="12"/>
        <color rgb="FF000000"/>
        <rFont val="Calibri"/>
        <family val="2"/>
        <scheme val="minor"/>
      </rPr>
      <t>147</t>
    </r>
    <r>
      <rPr>
        <b/>
        <sz val="12"/>
        <color rgb="FF000000"/>
        <rFont val="Calibri"/>
        <family val="2"/>
        <scheme val="minor"/>
      </rPr>
      <t>Sm/</t>
    </r>
    <r>
      <rPr>
        <b/>
        <vertAlign val="superscript"/>
        <sz val="12"/>
        <color rgb="FF000000"/>
        <rFont val="Calibri"/>
        <family val="2"/>
        <scheme val="minor"/>
      </rPr>
      <t>144</t>
    </r>
    <r>
      <rPr>
        <b/>
        <sz val="12"/>
        <color rgb="FF000000"/>
        <rFont val="Calibri"/>
        <family val="2"/>
        <scheme val="minor"/>
      </rPr>
      <t>Nd std corrected</t>
    </r>
  </si>
  <si>
    <r>
      <t xml:space="preserve">measured </t>
    </r>
    <r>
      <rPr>
        <b/>
        <vertAlign val="superscript"/>
        <sz val="12"/>
        <color rgb="FF000000"/>
        <rFont val="Calibri"/>
        <family val="2"/>
        <scheme val="minor"/>
      </rPr>
      <t>145</t>
    </r>
    <r>
      <rPr>
        <b/>
        <sz val="12"/>
        <color rgb="FF000000"/>
        <rFont val="Calibri"/>
        <family val="2"/>
        <scheme val="minor"/>
      </rPr>
      <t>Nd/</t>
    </r>
    <r>
      <rPr>
        <b/>
        <vertAlign val="superscript"/>
        <sz val="12"/>
        <color rgb="FF000000"/>
        <rFont val="Calibri"/>
        <family val="2"/>
        <scheme val="minor"/>
      </rPr>
      <t>144</t>
    </r>
    <r>
      <rPr>
        <b/>
        <sz val="12"/>
        <color rgb="FF000000"/>
        <rFont val="Calibri"/>
        <family val="2"/>
        <scheme val="minor"/>
      </rPr>
      <t>Nd</t>
    </r>
  </si>
  <si>
    <t>Spot size</t>
  </si>
  <si>
    <t>15 µm</t>
  </si>
  <si>
    <t>20 µm</t>
  </si>
  <si>
    <t>Wasserburg et al., 1981</t>
  </si>
  <si>
    <t>6 Hz</t>
  </si>
  <si>
    <t>N°Analysis</t>
  </si>
  <si>
    <r>
      <t xml:space="preserve">measured </t>
    </r>
    <r>
      <rPr>
        <b/>
        <vertAlign val="superscript"/>
        <sz val="12"/>
        <rFont val="Calibri"/>
        <family val="2"/>
        <scheme val="minor"/>
      </rPr>
      <t>143</t>
    </r>
    <r>
      <rPr>
        <b/>
        <sz val="12"/>
        <rFont val="Calibri"/>
        <family val="2"/>
        <scheme val="minor"/>
      </rPr>
      <t>Nd/</t>
    </r>
    <r>
      <rPr>
        <b/>
        <vertAlign val="superscript"/>
        <sz val="12"/>
        <rFont val="Calibri"/>
        <family val="2"/>
        <scheme val="minor"/>
      </rPr>
      <t>144</t>
    </r>
    <r>
      <rPr>
        <b/>
        <sz val="12"/>
        <rFont val="Calibri"/>
        <family val="2"/>
        <scheme val="minor"/>
      </rPr>
      <t>Nd</t>
    </r>
  </si>
  <si>
    <r>
      <t xml:space="preserve">measured </t>
    </r>
    <r>
      <rPr>
        <b/>
        <vertAlign val="superscript"/>
        <sz val="12"/>
        <rFont val="Calibri"/>
        <family val="2"/>
        <scheme val="minor"/>
      </rPr>
      <t>147</t>
    </r>
    <r>
      <rPr>
        <b/>
        <sz val="12"/>
        <rFont val="Calibri"/>
        <family val="2"/>
        <scheme val="minor"/>
      </rPr>
      <t>Sm/</t>
    </r>
    <r>
      <rPr>
        <b/>
        <vertAlign val="superscript"/>
        <sz val="12"/>
        <rFont val="Calibri"/>
        <family val="2"/>
        <scheme val="minor"/>
      </rPr>
      <t>144</t>
    </r>
    <r>
      <rPr>
        <b/>
        <sz val="12"/>
        <rFont val="Calibri"/>
        <family val="2"/>
        <scheme val="minor"/>
      </rPr>
      <t>Nd</t>
    </r>
  </si>
  <si>
    <r>
      <rPr>
        <b/>
        <vertAlign val="superscript"/>
        <sz val="12"/>
        <rFont val="Calibri"/>
        <family val="2"/>
        <scheme val="minor"/>
      </rPr>
      <t>145</t>
    </r>
    <r>
      <rPr>
        <b/>
        <sz val="12"/>
        <rFont val="Calibri"/>
        <family val="2"/>
        <scheme val="minor"/>
      </rPr>
      <t>Nd/</t>
    </r>
    <r>
      <rPr>
        <b/>
        <vertAlign val="superscript"/>
        <sz val="12"/>
        <rFont val="Calibri"/>
        <family val="2"/>
        <scheme val="minor"/>
      </rPr>
      <t>144</t>
    </r>
    <r>
      <rPr>
        <b/>
        <sz val="12"/>
        <rFont val="Calibri"/>
        <family val="2"/>
        <scheme val="minor"/>
      </rPr>
      <t>Nd</t>
    </r>
  </si>
  <si>
    <t>Comment</t>
  </si>
  <si>
    <t>Taille de spot</t>
  </si>
  <si>
    <t>mean</t>
  </si>
  <si>
    <t>2 sd</t>
  </si>
  <si>
    <t>reproductibility</t>
  </si>
  <si>
    <t>ppm</t>
  </si>
  <si>
    <t>%</t>
  </si>
  <si>
    <t>STK</t>
  </si>
  <si>
    <t>CUR-07 ap 17</t>
  </si>
  <si>
    <t>Ap</t>
  </si>
  <si>
    <t>CUR-07 ap 29</t>
  </si>
  <si>
    <t>CUR-07 ap 15</t>
  </si>
  <si>
    <t>CUR-07 ap 53</t>
  </si>
  <si>
    <t>CUR-07 ap 42</t>
  </si>
  <si>
    <t>CUR-07 ap 26</t>
  </si>
  <si>
    <t>CUR-07 ap 48</t>
  </si>
  <si>
    <t>CUR-07 ap 35</t>
  </si>
  <si>
    <t>CUR-07 ap 28</t>
  </si>
  <si>
    <t>CUR-07 ap 33</t>
  </si>
  <si>
    <t>CUR-07 ap 37</t>
  </si>
  <si>
    <t>CUR-07 ap 20</t>
  </si>
  <si>
    <t>CUR-07 ap 18</t>
  </si>
  <si>
    <t>CUR-07 ap 40</t>
  </si>
  <si>
    <t>CUR-07 ap 46</t>
  </si>
  <si>
    <t>Appendix C1:  Nd isotopic composition of unknown Ap, Aln and Mnz</t>
  </si>
  <si>
    <t>VAL-30 ap 68</t>
  </si>
  <si>
    <t>VAL-30 ap 67</t>
  </si>
  <si>
    <t>VAL-30 ap 63</t>
  </si>
  <si>
    <t>VAL-30 ap 54</t>
  </si>
  <si>
    <t>VAL-30 ap 70</t>
  </si>
  <si>
    <t>VAL-30 ap 81</t>
  </si>
  <si>
    <t>VAL-30 ap 51</t>
  </si>
  <si>
    <t>VAL-30 ap 79</t>
  </si>
  <si>
    <t>VAL-30 ap 52</t>
  </si>
  <si>
    <t>VAL-30 ap 76</t>
  </si>
  <si>
    <t>VAL-30 ap 64</t>
  </si>
  <si>
    <t>VAL-30 ap 72</t>
  </si>
  <si>
    <t>VAL-30 ap 80</t>
  </si>
  <si>
    <t>VAL-30 ap 78</t>
  </si>
  <si>
    <t>MPAO-58 ap 23</t>
  </si>
  <si>
    <t>MPAO-58 ap 37</t>
  </si>
  <si>
    <t>MPAO-58 ap 07</t>
  </si>
  <si>
    <t>MPAO-58 ap 19</t>
  </si>
  <si>
    <t>MPAO-58 ap 24</t>
  </si>
  <si>
    <t>MPAO-58 ap 26</t>
  </si>
  <si>
    <t>MPAO-58 ap 06</t>
  </si>
  <si>
    <t>MPAO-58 ap 20</t>
  </si>
  <si>
    <t>MPAO-58 ap 21</t>
  </si>
  <si>
    <t>MPAO-58 ap 02</t>
  </si>
  <si>
    <t>PIE 53 ap 29</t>
  </si>
  <si>
    <t>PIE 53 ap 47</t>
  </si>
  <si>
    <t>PIE 53 ap 43</t>
  </si>
  <si>
    <t>PIE 53 ap 27</t>
  </si>
  <si>
    <t>PIE 53 ap 75</t>
  </si>
  <si>
    <t>PIE 53 ap 36</t>
  </si>
  <si>
    <t>PIE 53 ap 37</t>
  </si>
  <si>
    <t>PIE 53 ap 71</t>
  </si>
  <si>
    <t>PIE 53 ap 19</t>
  </si>
  <si>
    <t>PIE 53 ap 55</t>
  </si>
  <si>
    <t>PIE 53 ap 54</t>
  </si>
  <si>
    <t>PIE 53 ap 05</t>
  </si>
  <si>
    <t>PIE 53 ap 21</t>
  </si>
  <si>
    <t>PIE 53 ap 13</t>
  </si>
  <si>
    <t>PIE 53 ap 62</t>
  </si>
  <si>
    <t>SQUI 54 ap 11</t>
  </si>
  <si>
    <t>SQUI 54 ap 05</t>
  </si>
  <si>
    <t>SQUI 54 ap 18</t>
  </si>
  <si>
    <t>SQUI 54 ap 01</t>
  </si>
  <si>
    <t>SQUI 54 ap 07</t>
  </si>
  <si>
    <t>SQUI 54 ap 03 raster</t>
  </si>
  <si>
    <t>SQUI 54 ap 02</t>
  </si>
  <si>
    <t>SQUI 54 ap 12 raster</t>
  </si>
  <si>
    <t>SQUI 54 ap 21</t>
  </si>
  <si>
    <t>VAL-30 ap74</t>
  </si>
  <si>
    <t>VAL-30 ap 45</t>
  </si>
  <si>
    <t>VAL-30 ap 46</t>
  </si>
  <si>
    <t>MPAO-58 ap 50</t>
  </si>
  <si>
    <t>MPAO-58 ap 54</t>
  </si>
  <si>
    <t>MPAO-58 ap 39</t>
  </si>
  <si>
    <t>MPAO 56 ap 15</t>
  </si>
  <si>
    <t>MPAO 56 ap 02</t>
  </si>
  <si>
    <t>MPAO 56 ap 24 raster</t>
  </si>
  <si>
    <t>MPAO 56 ap 06</t>
  </si>
  <si>
    <t>PAR 76 ap 09</t>
  </si>
  <si>
    <t>PAR 76 ap 11</t>
  </si>
  <si>
    <t>PAR 76 ap 01 raster</t>
  </si>
  <si>
    <t>PAR 76 ap 08</t>
  </si>
  <si>
    <t>STIL-63 ap 20</t>
  </si>
  <si>
    <t>STIL-63 ap 18</t>
  </si>
  <si>
    <t>STIL-63 ap 10</t>
  </si>
  <si>
    <t>STIL-63 ap 23</t>
  </si>
  <si>
    <t>STIL-63 ap 01</t>
  </si>
  <si>
    <t>STIL-63 ap 25</t>
  </si>
  <si>
    <t>STIL-63 ap 02</t>
  </si>
  <si>
    <t>STIL-63 ap 29</t>
  </si>
  <si>
    <t>MONAZITE</t>
  </si>
  <si>
    <t>APATITE</t>
  </si>
  <si>
    <t>ALLANITE</t>
  </si>
  <si>
    <t>Gale</t>
  </si>
  <si>
    <t>CUR-03 aln 01</t>
  </si>
  <si>
    <t>Aln</t>
  </si>
  <si>
    <t>4 Hz</t>
  </si>
  <si>
    <t>CUR-03 aln 07</t>
  </si>
  <si>
    <t>CUR-03 aln 04</t>
  </si>
  <si>
    <t>CUR-03 aln 10b</t>
  </si>
  <si>
    <t>CUR-03 aln 05</t>
  </si>
  <si>
    <t>CUR-03 aln 08</t>
  </si>
  <si>
    <t>VAL-22 aln 01c clair</t>
  </si>
  <si>
    <t>VAL-22 aln 05a clair</t>
  </si>
  <si>
    <t>VAL-22 aln 06a sombre</t>
  </si>
  <si>
    <t>VAL-22 aln 06c int</t>
  </si>
  <si>
    <t>VAL-22 aln 14b clair</t>
  </si>
  <si>
    <t>VAL-22 aln 06b clair</t>
  </si>
  <si>
    <t>VAL-22 aln 01b sombre</t>
  </si>
  <si>
    <t>VAL-22 aln 14a sombre</t>
  </si>
  <si>
    <t>VAL-22 aln 04a sombre</t>
  </si>
  <si>
    <t>VAL-22 aln 05b int</t>
  </si>
  <si>
    <t>VAL-22 aln 03a clair</t>
  </si>
  <si>
    <t>VAL-22 aln 01a clair</t>
  </si>
  <si>
    <t>VAL-22 aln 03c clair</t>
  </si>
  <si>
    <t>VAL-22 aln 02 sombre</t>
  </si>
  <si>
    <t>VAL-22 aln 04b clair</t>
  </si>
  <si>
    <t>VAL-22 aln 03b sombre</t>
  </si>
  <si>
    <t>VAL-22 aln 08 sombre</t>
  </si>
  <si>
    <t>VAL-30 aln 11</t>
  </si>
  <si>
    <t>VAL-30 aln 03</t>
  </si>
  <si>
    <t>VAL-30 aln 12</t>
  </si>
  <si>
    <t>VAL-30 aln 01</t>
  </si>
  <si>
    <t>VAL-30 aln 07</t>
  </si>
  <si>
    <t>VAL-30 aln 09</t>
  </si>
  <si>
    <t>VAL-30 aln 02</t>
  </si>
  <si>
    <t>VAL-30 aln 10</t>
  </si>
  <si>
    <t>GASP-55 aln 04</t>
  </si>
  <si>
    <t>GASP-55 aln 05</t>
  </si>
  <si>
    <t>GASP-55 aln 06</t>
  </si>
  <si>
    <t>GASP-55 aln 01</t>
  </si>
  <si>
    <t>SQUI-54 aln 17c</t>
  </si>
  <si>
    <t>SQUI-54 aln 10a</t>
  </si>
  <si>
    <t>SQUI-54 aln 17b</t>
  </si>
  <si>
    <t>SQUI-54 aln 18</t>
  </si>
  <si>
    <t>SQUI-54 aln 21d</t>
  </si>
  <si>
    <t>SQUI-54 aln 01</t>
  </si>
  <si>
    <t>SQUI-54 aln 24c</t>
  </si>
  <si>
    <t>SQUI-54 aln 09b</t>
  </si>
  <si>
    <t>SQUI-54 aln 14</t>
  </si>
  <si>
    <t>SQUI-54 aln 12</t>
  </si>
  <si>
    <t>SQUI-54 aln 09a</t>
  </si>
  <si>
    <t>SQUI-54 aln 15</t>
  </si>
  <si>
    <t>SQUI-54 aln 21a</t>
  </si>
  <si>
    <t>SQUI-54 aln 24a</t>
  </si>
  <si>
    <t>SQUI-54 aln 10c</t>
  </si>
  <si>
    <t>SQUI-54 aln 13</t>
  </si>
  <si>
    <t>SQUI-54 aln 17a</t>
  </si>
  <si>
    <t>MPAO-56 aln 11b</t>
  </si>
  <si>
    <t>MPAO-56 aln 01a</t>
  </si>
  <si>
    <t>MPAO-56 aln 15a</t>
  </si>
  <si>
    <t>MPAO-56 aln 03</t>
  </si>
  <si>
    <t>MPAO-56 aln 07a</t>
  </si>
  <si>
    <t>MPAO-56 aln 07b</t>
  </si>
  <si>
    <t>MPAO-56 aln 04</t>
  </si>
  <si>
    <t>MPAO-56 aln 12a</t>
  </si>
  <si>
    <t>MPAO-56 aln 01c</t>
  </si>
  <si>
    <t>MPAO-56 aln 10b</t>
  </si>
  <si>
    <t>MPAO-56 aln 08</t>
  </si>
  <si>
    <t>MPAO-56 aln 15b</t>
  </si>
  <si>
    <t>MPAO-56 aln 12c</t>
  </si>
  <si>
    <t>MPAO-56 aln 01b</t>
  </si>
  <si>
    <t>MPAO-56 aln 05c</t>
  </si>
  <si>
    <t>MPAO-56 aln 11a</t>
  </si>
  <si>
    <t>MPAO-56 aln 12d</t>
  </si>
  <si>
    <t>MPAO-56 aln 05b</t>
  </si>
  <si>
    <t>MPAO-56 aln 10a</t>
  </si>
  <si>
    <t>MPAO-56 aln 05a</t>
  </si>
  <si>
    <t>PAR-76 mnz 04</t>
  </si>
  <si>
    <t>Mnz</t>
  </si>
  <si>
    <t>PAR-76 mnz 10</t>
  </si>
  <si>
    <t>PAR-76 mnz 06</t>
  </si>
  <si>
    <t>PAR-76 mnz 05</t>
  </si>
  <si>
    <t>PAR-76 mnz 11</t>
  </si>
  <si>
    <t>PAR-76 mnz 12</t>
  </si>
  <si>
    <t>PAR-76 mnz 07</t>
  </si>
  <si>
    <t>SAT-62 mnz 04</t>
  </si>
  <si>
    <t>SAT-62 mnz 03</t>
  </si>
  <si>
    <t>SAT-62 mnz 01</t>
  </si>
  <si>
    <t>SAT-62 mnz 05</t>
  </si>
  <si>
    <t>SAT-62 mnz 11</t>
  </si>
  <si>
    <t>SAT-62 mnz 10</t>
  </si>
  <si>
    <t>SAT-62 mnz 12</t>
  </si>
  <si>
    <r>
      <rPr>
        <b/>
        <vertAlign val="superscript"/>
        <sz val="12"/>
        <color rgb="FF000000"/>
        <rFont val="Calibri"/>
        <family val="2"/>
        <scheme val="minor"/>
      </rPr>
      <t>143</t>
    </r>
    <r>
      <rPr>
        <b/>
        <sz val="12"/>
        <color rgb="FF000000"/>
        <rFont val="Calibri"/>
        <family val="2"/>
        <scheme val="minor"/>
      </rPr>
      <t>Nd/</t>
    </r>
    <r>
      <rPr>
        <b/>
        <vertAlign val="superscript"/>
        <sz val="12"/>
        <color rgb="FF000000"/>
        <rFont val="Calibri"/>
        <family val="2"/>
        <scheme val="minor"/>
      </rPr>
      <t>144</t>
    </r>
    <r>
      <rPr>
        <b/>
        <sz val="12"/>
        <color rgb="FF000000"/>
        <rFont val="Calibri"/>
        <family val="2"/>
        <scheme val="minor"/>
      </rPr>
      <t>Nd (T)</t>
    </r>
  </si>
  <si>
    <t xml:space="preserve"> εNd (T)</t>
  </si>
  <si>
    <t>12 µm</t>
  </si>
  <si>
    <t>Conaln</t>
  </si>
  <si>
    <t>Appendix C2: Durango values used for further normalization on apatite unknowns and to correct from instrumental drift (primary standard)</t>
  </si>
  <si>
    <t>Durango</t>
  </si>
  <si>
    <t>Durango raster</t>
  </si>
  <si>
    <t>Durango gr2 raster</t>
  </si>
  <si>
    <t>Tory Hill</t>
  </si>
  <si>
    <t>PAR 76 ap 03</t>
  </si>
  <si>
    <t>PAR 76 ap 04</t>
  </si>
  <si>
    <t>Appendix C3: Tory Hill values (secondary standard)</t>
  </si>
  <si>
    <t>Appendix C4: Connecticut values used for further normalization on allanite unknowns and to correct from instrumental drift (primary standard)</t>
  </si>
  <si>
    <t>Appendix C5: Gale values (secondary standard)</t>
  </si>
  <si>
    <t>Appendix C6: STK values used for further normalization on monazite unknowns and to correct from instrumental drift (primary standard)</t>
  </si>
  <si>
    <t>CUR-05 mnz 10</t>
  </si>
  <si>
    <t>CUR-05 mnz 11</t>
  </si>
  <si>
    <t>CUR-05 mnz 12</t>
  </si>
  <si>
    <t>CUR-05 mnz 03</t>
  </si>
  <si>
    <t>CUR-05 mnz 15</t>
  </si>
  <si>
    <t>CUR-02 mnz 09</t>
  </si>
  <si>
    <t>CUR-02 mnz 07</t>
  </si>
  <si>
    <t>CUR-02 mnz 01</t>
  </si>
  <si>
    <t>CUR-02 mnz 03</t>
  </si>
  <si>
    <t>CUR-02 mnz 04b</t>
  </si>
  <si>
    <t>CUR-02 mnz 04a</t>
  </si>
  <si>
    <t>AMA-43 mnz 07</t>
  </si>
  <si>
    <t>AMA-43 mnz 16</t>
  </si>
  <si>
    <t>AMA-43 mnz 08b</t>
  </si>
  <si>
    <t>AMA-43 mnz 09</t>
  </si>
  <si>
    <t>AMA-43 mnz 08a</t>
  </si>
  <si>
    <t>AMA-43 mnz 13</t>
  </si>
  <si>
    <t>AMA-43 mnz 14b</t>
  </si>
  <si>
    <t>AMA-43 mnz 14</t>
  </si>
  <si>
    <t>MROS-13 mnz 04</t>
  </si>
  <si>
    <t>MROS-13 mnz 07</t>
  </si>
  <si>
    <t>MROS-13 mnz 01</t>
  </si>
  <si>
    <t>MROS-13 mnz 08</t>
  </si>
  <si>
    <t>MROS-13 mnz 02</t>
  </si>
  <si>
    <t>MROS-13 mnz 06</t>
  </si>
  <si>
    <t>MROS-16 mnz 03</t>
  </si>
  <si>
    <t>MROS-16 mnz 04</t>
  </si>
  <si>
    <t>MROS-16 mnz 17</t>
  </si>
  <si>
    <t>MROS-16 mnz 09</t>
  </si>
  <si>
    <t>MROS-16 mnz 11</t>
  </si>
  <si>
    <t>MROS-16 mnz 15</t>
  </si>
  <si>
    <t>MROS-16 mnz 08</t>
  </si>
  <si>
    <t>MROS-16 mnz 18</t>
  </si>
  <si>
    <t>MROS-16 mnz 16</t>
  </si>
  <si>
    <t>CAP-19 mnz 02</t>
  </si>
  <si>
    <t>CAP-19 mnz 09</t>
  </si>
  <si>
    <t>CAP-19 mnz 10</t>
  </si>
  <si>
    <t>CAP-19 mnz 01</t>
  </si>
  <si>
    <t>SNIC-20 mnz 17</t>
  </si>
  <si>
    <t>SNIC-20 mnz 12</t>
  </si>
  <si>
    <t>SNIC-20 mnz 01</t>
  </si>
  <si>
    <t>SNIC-20 mnz 18</t>
  </si>
  <si>
    <t>SNIC-20 mnz 03</t>
  </si>
  <si>
    <t>SNIC-20 mnz 07</t>
  </si>
  <si>
    <t>SNIC-20 mnz 06</t>
  </si>
  <si>
    <t>SNIC-20 mnz 08</t>
  </si>
  <si>
    <t>PETRI-51B mnz 09a</t>
  </si>
  <si>
    <t>PETRI-51B mnz 13</t>
  </si>
  <si>
    <t>PETRI-51B mnz 10b</t>
  </si>
  <si>
    <t>PETRI-51B mnz 10</t>
  </si>
  <si>
    <t>PETRI-51B mnz 09b</t>
  </si>
  <si>
    <t>PETRI-51B mnz 08</t>
  </si>
  <si>
    <t>PETRI-51B mnz 14</t>
  </si>
  <si>
    <t>PETRI-51B mnz 12</t>
  </si>
  <si>
    <t>VAL-27 mnz 19</t>
  </si>
  <si>
    <t>VAL-27 mnz 21</t>
  </si>
  <si>
    <t>VAL-27 mnz 25</t>
  </si>
  <si>
    <t>VAL-27 mnz 20</t>
  </si>
  <si>
    <t>VAL-27 mnz 04a</t>
  </si>
  <si>
    <t>VAL-27 mnz 05</t>
  </si>
  <si>
    <t>VAL-27 mnz 04b</t>
  </si>
  <si>
    <t>VAL-27 mnz 12</t>
  </si>
  <si>
    <t>VAL-27 mnz 08</t>
  </si>
  <si>
    <t>VAL-27 mnz 03</t>
  </si>
  <si>
    <t>VAL-27 mnz 02</t>
  </si>
  <si>
    <t>VAL-27 mnz 06</t>
  </si>
  <si>
    <t>VAL-27 mnz 07</t>
  </si>
  <si>
    <t>VAL-23_15</t>
  </si>
  <si>
    <t>VAL-23_25</t>
  </si>
  <si>
    <t>VAL-23_24</t>
  </si>
  <si>
    <t>VAL-23_18</t>
  </si>
  <si>
    <t>VAL-23_14</t>
  </si>
  <si>
    <t>VAL-23_10</t>
  </si>
  <si>
    <t>VAL-23_19</t>
  </si>
  <si>
    <t>VAL-23_05</t>
  </si>
  <si>
    <t>VAL-23_20</t>
  </si>
  <si>
    <t>VAL-23_03</t>
  </si>
  <si>
    <t>VAL-23_30</t>
  </si>
  <si>
    <t>VAL-23_29</t>
  </si>
  <si>
    <t>VAL-23_02</t>
  </si>
  <si>
    <t>VAL-23_04</t>
  </si>
  <si>
    <t>VAL-23_01</t>
  </si>
  <si>
    <t>VAL-23_09</t>
  </si>
  <si>
    <t>VAL-23_06</t>
  </si>
  <si>
    <t>CAPO 39 ap 25</t>
  </si>
  <si>
    <t>CAPO 39 ap 60</t>
  </si>
  <si>
    <t>CAPO 39 ap 21</t>
  </si>
  <si>
    <t>CAPO 39 ap 56</t>
  </si>
  <si>
    <t>CUR-03 aln 10a</t>
  </si>
  <si>
    <t>CUR-05 mnz 05</t>
  </si>
  <si>
    <t>CUR-02 mnz 10</t>
  </si>
  <si>
    <t>MROS-13 mnz 03</t>
  </si>
  <si>
    <t>MROS-13 mnz 07b</t>
  </si>
  <si>
    <t>MROS-13 mnz 07c</t>
  </si>
  <si>
    <t>GASP-55 ap 5</t>
  </si>
  <si>
    <t>GASP-55 ap 6</t>
  </si>
  <si>
    <t>GASP-55 ap 16</t>
  </si>
  <si>
    <t>GASP-55 ap 33</t>
  </si>
  <si>
    <t>GASP-55 ap 8</t>
  </si>
  <si>
    <t>GASP-55 ap 26</t>
  </si>
  <si>
    <t>GASP-55 ap 20</t>
  </si>
  <si>
    <t>GASP-55 ap 04</t>
  </si>
  <si>
    <t>GASP-55 ap 14</t>
  </si>
  <si>
    <t>GASP-55 ap 11</t>
  </si>
  <si>
    <t>GASP-55 ap 07</t>
  </si>
  <si>
    <t>GASP-55 ap 02</t>
  </si>
  <si>
    <t>MROS-17 ap 32</t>
  </si>
  <si>
    <t>MROS-17 ap 41</t>
  </si>
  <si>
    <t>MROS-17 ap 03</t>
  </si>
  <si>
    <t>MROS-17 ap 29</t>
  </si>
  <si>
    <t>MROS-17 ap 36</t>
  </si>
  <si>
    <t>MROS-17 ap 24</t>
  </si>
  <si>
    <t>MROS-17 ap 40</t>
  </si>
  <si>
    <t>MROS-17 ap 04</t>
  </si>
  <si>
    <t>MROS-17 ap 11</t>
  </si>
  <si>
    <t>MROS-17 ap 38</t>
  </si>
  <si>
    <t>MROS-17 ap 45</t>
  </si>
  <si>
    <t>MROS-17 ap 44</t>
  </si>
  <si>
    <t>MROS-17 ap 48</t>
  </si>
  <si>
    <t>GASP-55 ap 28 clair</t>
  </si>
  <si>
    <t>GASP-55 ap 28 foncé</t>
  </si>
  <si>
    <t>GASP-55 ap 30</t>
  </si>
  <si>
    <t>PAR 76 mnz 04b</t>
  </si>
  <si>
    <t>STIL-63 ap 09</t>
  </si>
  <si>
    <t>Frequency (Hz)</t>
  </si>
  <si>
    <t>Spot size (μm)</t>
  </si>
  <si>
    <t xml:space="preserve">117 x 93 </t>
  </si>
  <si>
    <t xml:space="preserve">120 x 80 </t>
  </si>
  <si>
    <t>Doucelance et al. (2020)</t>
  </si>
  <si>
    <t>Fisher et al. (2020)</t>
  </si>
  <si>
    <t>Wang et al. (2022)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</si>
</sst>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"/>
    <numFmt numFmtId="165" formatCode="0.000000"/>
    <numFmt numFmtId="166" formatCode="0.0000"/>
    <numFmt numFmtId="167" formatCode="0.0000000"/>
    <numFmt numFmtId="168" formatCode="0.00000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2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vertAlign val="superscript"/>
      <sz val="12"/>
      <color rgb="FF000000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vertAlign val="superscript"/>
      <sz val="12"/>
      <name val="Calibri"/>
      <family val="2"/>
      <scheme val="minor"/>
    </font>
    <font>
      <b/>
      <sz val="12"/>
      <color rgb="FF4600A5"/>
      <name val="Calibri"/>
      <family val="2"/>
      <scheme val="minor"/>
    </font>
    <font>
      <b/>
      <sz val="11"/>
      <color rgb="FF4600A5"/>
      <name val="Calibri"/>
      <family val="2"/>
      <scheme val="minor"/>
    </font>
    <font>
      <sz val="10"/>
      <name val="Verdana"/>
      <family val="2"/>
    </font>
    <font>
      <sz val="11"/>
      <color theme="1"/>
      <name val="Calibri"/>
      <family val="2"/>
    </font>
    <font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7E1"/>
        <bgColor indexed="64"/>
      </patternFill>
    </fill>
    <fill>
      <patternFill patternType="solid">
        <fgColor rgb="FFFFF7E1"/>
        <bgColor rgb="FF000000"/>
      </patternFill>
    </fill>
    <fill>
      <patternFill patternType="solid">
        <fgColor theme="2"/>
        <bgColor rgb="FF000000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7">
    <xf numFmtId="0" fontId="0" fillId="0" borderId="0" xfId="0"/>
    <xf numFmtId="0" fontId="2" fillId="0" borderId="0" xfId="0" applyFont="1" applyBorder="1" applyAlignment="1">
      <alignment horizontal="left" vertical="center"/>
    </xf>
    <xf numFmtId="0" fontId="3" fillId="0" borderId="0" xfId="0" applyFont="1" applyAlignment="1">
      <alignment horizontal="left"/>
    </xf>
    <xf numFmtId="0" fontId="4" fillId="0" borderId="0" xfId="0" applyFont="1" applyAlignment="1"/>
    <xf numFmtId="0" fontId="5" fillId="0" borderId="0" xfId="0" applyFont="1" applyFill="1" applyAlignment="1">
      <alignment horizontal="center"/>
    </xf>
    <xf numFmtId="0" fontId="5" fillId="0" borderId="0" xfId="0" applyFont="1" applyFill="1"/>
    <xf numFmtId="0" fontId="0" fillId="0" borderId="0" xfId="0" applyFont="1"/>
    <xf numFmtId="0" fontId="5" fillId="0" borderId="0" xfId="0" applyFont="1"/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/>
    </xf>
    <xf numFmtId="166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vertical="center"/>
    </xf>
    <xf numFmtId="167" fontId="5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0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/>
    </xf>
    <xf numFmtId="165" fontId="9" fillId="0" borderId="0" xfId="0" applyNumberFormat="1" applyFont="1" applyFill="1" applyBorder="1" applyAlignment="1">
      <alignment horizontal="center"/>
    </xf>
    <xf numFmtId="168" fontId="9" fillId="0" borderId="0" xfId="0" applyNumberFormat="1" applyFont="1" applyFill="1" applyBorder="1" applyAlignment="1">
      <alignment horizontal="center"/>
    </xf>
    <xf numFmtId="0" fontId="0" fillId="0" borderId="0" xfId="0" applyFont="1" applyFill="1" applyBorder="1"/>
    <xf numFmtId="0" fontId="9" fillId="0" borderId="0" xfId="0" applyFont="1" applyFill="1"/>
    <xf numFmtId="0" fontId="0" fillId="0" borderId="0" xfId="0" applyFont="1" applyFill="1"/>
    <xf numFmtId="0" fontId="9" fillId="0" borderId="0" xfId="0" applyFont="1" applyFill="1" applyBorder="1"/>
    <xf numFmtId="0" fontId="0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/>
    </xf>
    <xf numFmtId="0" fontId="9" fillId="0" borderId="0" xfId="0" applyFont="1" applyFill="1" applyBorder="1" applyAlignment="1">
      <alignment horizontal="center" vertical="center"/>
    </xf>
    <xf numFmtId="165" fontId="9" fillId="0" borderId="0" xfId="0" applyNumberFormat="1" applyFont="1" applyFill="1" applyBorder="1" applyAlignment="1">
      <alignment horizontal="center" vertical="center"/>
    </xf>
    <xf numFmtId="168" fontId="9" fillId="0" borderId="0" xfId="0" applyNumberFormat="1" applyFont="1" applyFill="1" applyBorder="1" applyAlignment="1">
      <alignment horizontal="center" vertical="center"/>
    </xf>
    <xf numFmtId="0" fontId="13" fillId="0" borderId="0" xfId="0" applyFont="1"/>
    <xf numFmtId="0" fontId="4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8" fillId="2" borderId="2" xfId="0" applyFont="1" applyFill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5" fillId="0" borderId="2" xfId="0" applyFont="1" applyBorder="1"/>
    <xf numFmtId="0" fontId="5" fillId="0" borderId="2" xfId="0" applyFont="1" applyBorder="1" applyAlignment="1">
      <alignment horizontal="center"/>
    </xf>
    <xf numFmtId="0" fontId="15" fillId="2" borderId="2" xfId="0" applyFont="1" applyFill="1" applyBorder="1" applyAlignment="1">
      <alignment horizontal="center"/>
    </xf>
    <xf numFmtId="0" fontId="15" fillId="0" borderId="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1" fillId="0" borderId="0" xfId="0" applyFont="1"/>
    <xf numFmtId="14" fontId="1" fillId="3" borderId="0" xfId="0" applyNumberFormat="1" applyFont="1" applyFill="1" applyBorder="1" applyAlignment="1">
      <alignment horizontal="center"/>
    </xf>
    <xf numFmtId="0" fontId="0" fillId="3" borderId="0" xfId="0" applyFont="1" applyFill="1" applyBorder="1" applyAlignment="1">
      <alignment horizontal="center"/>
    </xf>
    <xf numFmtId="0" fontId="10" fillId="3" borderId="0" xfId="0" applyFont="1" applyFill="1" applyBorder="1" applyAlignment="1">
      <alignment horizontal="center"/>
    </xf>
    <xf numFmtId="0" fontId="16" fillId="3" borderId="0" xfId="0" applyFont="1" applyFill="1" applyBorder="1" applyAlignment="1">
      <alignment horizontal="center"/>
    </xf>
    <xf numFmtId="0" fontId="10" fillId="3" borderId="0" xfId="0" applyFont="1" applyFill="1" applyBorder="1" applyAlignment="1">
      <alignment horizontal="center" vertical="center"/>
    </xf>
    <xf numFmtId="0" fontId="10" fillId="3" borderId="0" xfId="0" applyFont="1" applyFill="1" applyBorder="1"/>
    <xf numFmtId="0" fontId="0" fillId="3" borderId="0" xfId="0" applyFont="1" applyFill="1"/>
    <xf numFmtId="0" fontId="0" fillId="4" borderId="0" xfId="0" applyFont="1" applyFill="1" applyAlignment="1">
      <alignment horizontal="center"/>
    </xf>
    <xf numFmtId="0" fontId="1" fillId="4" borderId="0" xfId="0" applyFont="1" applyFill="1" applyAlignment="1">
      <alignment horizontal="center"/>
    </xf>
    <xf numFmtId="165" fontId="12" fillId="5" borderId="0" xfId="0" applyNumberFormat="1" applyFont="1" applyFill="1" applyBorder="1" applyAlignment="1">
      <alignment horizontal="center"/>
    </xf>
    <xf numFmtId="0" fontId="12" fillId="5" borderId="0" xfId="0" applyFont="1" applyFill="1" applyBorder="1" applyAlignment="1">
      <alignment horizontal="center"/>
    </xf>
    <xf numFmtId="0" fontId="0" fillId="4" borderId="0" xfId="0" applyFont="1" applyFill="1"/>
    <xf numFmtId="0" fontId="0" fillId="0" borderId="0" xfId="0" applyFont="1" applyAlignment="1">
      <alignment horizontal="center" vertical="center" wrapText="1"/>
    </xf>
    <xf numFmtId="165" fontId="12" fillId="0" borderId="0" xfId="0" applyNumberFormat="1" applyFont="1" applyFill="1" applyBorder="1" applyAlignment="1">
      <alignment horizontal="center" vertical="center"/>
    </xf>
    <xf numFmtId="168" fontId="12" fillId="0" borderId="0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wrapText="1"/>
    </xf>
    <xf numFmtId="0" fontId="1" fillId="0" borderId="0" xfId="0" applyFont="1"/>
    <xf numFmtId="0" fontId="1" fillId="0" borderId="0" xfId="0" applyFont="1" applyFill="1" applyAlignment="1">
      <alignment horizontal="center"/>
    </xf>
    <xf numFmtId="165" fontId="9" fillId="4" borderId="0" xfId="0" applyNumberFormat="1" applyFont="1" applyFill="1" applyBorder="1" applyAlignment="1">
      <alignment horizontal="center" vertical="center"/>
    </xf>
    <xf numFmtId="168" fontId="9" fillId="4" borderId="0" xfId="0" applyNumberFormat="1" applyFont="1" applyFill="1" applyBorder="1" applyAlignment="1">
      <alignment horizontal="center" vertical="center"/>
    </xf>
    <xf numFmtId="0" fontId="1" fillId="4" borderId="0" xfId="0" applyFont="1" applyFill="1"/>
    <xf numFmtId="0" fontId="1" fillId="4" borderId="0" xfId="0" applyFont="1" applyFill="1" applyAlignment="1">
      <alignment horizontal="center" vertical="center"/>
    </xf>
    <xf numFmtId="165" fontId="12" fillId="4" borderId="0" xfId="0" applyNumberFormat="1" applyFont="1" applyFill="1" applyBorder="1" applyAlignment="1">
      <alignment horizontal="center"/>
    </xf>
    <xf numFmtId="0" fontId="12" fillId="4" borderId="0" xfId="0" applyFont="1" applyFill="1" applyBorder="1" applyAlignment="1">
      <alignment horizontal="center"/>
    </xf>
    <xf numFmtId="165" fontId="12" fillId="4" borderId="0" xfId="0" applyNumberFormat="1" applyFont="1" applyFill="1" applyBorder="1" applyAlignment="1">
      <alignment horizontal="center" vertical="center"/>
    </xf>
    <xf numFmtId="1" fontId="12" fillId="4" borderId="0" xfId="0" applyNumberFormat="1" applyFont="1" applyFill="1" applyBorder="1" applyAlignment="1">
      <alignment horizontal="center"/>
    </xf>
    <xf numFmtId="2" fontId="12" fillId="4" borderId="0" xfId="0" applyNumberFormat="1" applyFont="1" applyFill="1" applyBorder="1" applyAlignment="1">
      <alignment horizontal="center"/>
    </xf>
    <xf numFmtId="168" fontId="12" fillId="4" borderId="0" xfId="0" applyNumberFormat="1" applyFont="1" applyFill="1" applyBorder="1" applyAlignment="1">
      <alignment horizontal="center"/>
    </xf>
    <xf numFmtId="165" fontId="12" fillId="0" borderId="0" xfId="0" applyNumberFormat="1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168" fontId="12" fillId="0" borderId="0" xfId="0" applyNumberFormat="1" applyFont="1" applyFill="1" applyBorder="1" applyAlignment="1">
      <alignment horizontal="center"/>
    </xf>
    <xf numFmtId="1" fontId="12" fillId="0" borderId="0" xfId="0" applyNumberFormat="1" applyFont="1" applyFill="1" applyBorder="1" applyAlignment="1">
      <alignment horizontal="center"/>
    </xf>
    <xf numFmtId="2" fontId="12" fillId="0" borderId="0" xfId="0" applyNumberFormat="1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/>
    </xf>
    <xf numFmtId="164" fontId="6" fillId="3" borderId="0" xfId="0" applyNumberFormat="1" applyFont="1" applyFill="1" applyBorder="1" applyAlignment="1">
      <alignment horizontal="center" vertical="center"/>
    </xf>
    <xf numFmtId="165" fontId="6" fillId="3" borderId="0" xfId="0" applyNumberFormat="1" applyFont="1" applyFill="1" applyBorder="1" applyAlignment="1">
      <alignment horizontal="center" vertical="center" wrapText="1"/>
    </xf>
    <xf numFmtId="165" fontId="6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1" fontId="6" fillId="3" borderId="0" xfId="0" applyNumberFormat="1" applyFont="1" applyFill="1" applyBorder="1" applyAlignment="1">
      <alignment horizontal="center" vertical="center"/>
    </xf>
    <xf numFmtId="166" fontId="6" fillId="3" borderId="0" xfId="0" applyNumberFormat="1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 wrapText="1"/>
    </xf>
    <xf numFmtId="0" fontId="0" fillId="3" borderId="0" xfId="0" applyFont="1" applyFill="1" applyBorder="1" applyAlignment="1">
      <alignment vertical="center"/>
    </xf>
    <xf numFmtId="167" fontId="5" fillId="3" borderId="0" xfId="0" applyNumberFormat="1" applyFont="1" applyFill="1" applyBorder="1" applyAlignment="1">
      <alignment vertical="center"/>
    </xf>
    <xf numFmtId="0" fontId="5" fillId="3" borderId="0" xfId="0" applyFont="1" applyFill="1" applyBorder="1" applyAlignment="1">
      <alignment vertical="center"/>
    </xf>
    <xf numFmtId="14" fontId="10" fillId="0" borderId="0" xfId="0" applyNumberFormat="1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2" fontId="9" fillId="0" borderId="0" xfId="0" applyNumberFormat="1" applyFont="1" applyFill="1" applyBorder="1" applyAlignment="1">
      <alignment horizontal="center" vertical="center"/>
    </xf>
    <xf numFmtId="2" fontId="9" fillId="0" borderId="0" xfId="0" applyNumberFormat="1" applyFont="1" applyFill="1" applyBorder="1" applyAlignment="1">
      <alignment horizontal="center"/>
    </xf>
    <xf numFmtId="165" fontId="10" fillId="0" borderId="0" xfId="0" applyNumberFormat="1" applyFont="1" applyFill="1" applyBorder="1" applyAlignment="1">
      <alignment horizontal="center"/>
    </xf>
    <xf numFmtId="165" fontId="10" fillId="0" borderId="0" xfId="0" applyNumberFormat="1" applyFont="1" applyFill="1" applyBorder="1" applyAlignment="1">
      <alignment horizontal="center" vertical="center"/>
    </xf>
    <xf numFmtId="14" fontId="9" fillId="0" borderId="0" xfId="0" applyNumberFormat="1" applyFont="1" applyFill="1" applyBorder="1" applyAlignment="1">
      <alignment horizontal="center" vertical="center"/>
    </xf>
    <xf numFmtId="167" fontId="9" fillId="0" borderId="0" xfId="0" applyNumberFormat="1" applyFont="1" applyFill="1" applyBorder="1" applyAlignment="1">
      <alignment horizontal="center" vertical="center"/>
    </xf>
    <xf numFmtId="14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165" fontId="17" fillId="0" borderId="0" xfId="0" applyNumberFormat="1" applyFont="1" applyFill="1" applyBorder="1" applyAlignment="1">
      <alignment horizontal="center"/>
    </xf>
    <xf numFmtId="168" fontId="17" fillId="0" borderId="0" xfId="0" applyNumberFormat="1" applyFont="1" applyFill="1" applyBorder="1" applyAlignment="1">
      <alignment horizontal="center"/>
    </xf>
    <xf numFmtId="0" fontId="18" fillId="0" borderId="0" xfId="0" applyFont="1" applyFill="1"/>
    <xf numFmtId="0" fontId="18" fillId="0" borderId="0" xfId="0" applyFont="1" applyFill="1" applyBorder="1"/>
    <xf numFmtId="0" fontId="18" fillId="0" borderId="0" xfId="0" applyFont="1" applyFill="1" applyAlignment="1">
      <alignment horizontal="center"/>
    </xf>
    <xf numFmtId="165" fontId="19" fillId="0" borderId="0" xfId="0" applyNumberFormat="1" applyFont="1" applyFill="1" applyBorder="1" applyAlignment="1">
      <alignment horizontal="center"/>
    </xf>
    <xf numFmtId="1" fontId="19" fillId="0" borderId="0" xfId="0" applyNumberFormat="1" applyFont="1" applyFill="1" applyBorder="1" applyAlignment="1">
      <alignment horizontal="center"/>
    </xf>
    <xf numFmtId="168" fontId="19" fillId="0" borderId="0" xfId="0" applyNumberFormat="1" applyFont="1" applyFill="1" applyBorder="1" applyAlignment="1">
      <alignment horizontal="center"/>
    </xf>
    <xf numFmtId="14" fontId="9" fillId="0" borderId="0" xfId="0" applyNumberFormat="1" applyFont="1" applyFill="1" applyBorder="1" applyAlignment="1">
      <alignment horizontal="center"/>
    </xf>
    <xf numFmtId="1" fontId="9" fillId="0" borderId="0" xfId="0" applyNumberFormat="1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/>
    </xf>
    <xf numFmtId="0" fontId="0" fillId="4" borderId="0" xfId="0" applyFill="1"/>
    <xf numFmtId="0" fontId="19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166" fontId="12" fillId="0" borderId="0" xfId="0" applyNumberFormat="1" applyFont="1" applyFill="1" applyBorder="1" applyAlignment="1">
      <alignment horizontal="center" vertical="center"/>
    </xf>
    <xf numFmtId="0" fontId="0" fillId="0" borderId="0" xfId="0" applyFill="1"/>
    <xf numFmtId="1" fontId="12" fillId="5" borderId="0" xfId="0" applyNumberFormat="1" applyFont="1" applyFill="1" applyBorder="1" applyAlignment="1">
      <alignment horizontal="center"/>
    </xf>
    <xf numFmtId="2" fontId="12" fillId="5" borderId="0" xfId="0" applyNumberFormat="1" applyFont="1" applyFill="1" applyBorder="1" applyAlignment="1">
      <alignment horizontal="center"/>
    </xf>
    <xf numFmtId="168" fontId="12" fillId="5" borderId="0" xfId="0" applyNumberFormat="1" applyFont="1" applyFill="1" applyBorder="1" applyAlignment="1">
      <alignment horizontal="center"/>
    </xf>
    <xf numFmtId="0" fontId="0" fillId="3" borderId="0" xfId="0" applyFont="1" applyFill="1" applyAlignment="1">
      <alignment horizontal="center"/>
    </xf>
    <xf numFmtId="1" fontId="12" fillId="3" borderId="0" xfId="0" applyNumberFormat="1" applyFont="1" applyFill="1" applyBorder="1" applyAlignment="1">
      <alignment horizontal="center"/>
    </xf>
    <xf numFmtId="2" fontId="12" fillId="3" borderId="0" xfId="0" applyNumberFormat="1" applyFont="1" applyFill="1" applyBorder="1" applyAlignment="1">
      <alignment horizontal="center"/>
    </xf>
    <xf numFmtId="168" fontId="12" fillId="3" borderId="0" xfId="0" applyNumberFormat="1" applyFont="1" applyFill="1" applyBorder="1" applyAlignment="1">
      <alignment horizontal="center"/>
    </xf>
    <xf numFmtId="0" fontId="12" fillId="3" borderId="0" xfId="0" applyFont="1" applyFill="1" applyBorder="1" applyAlignment="1">
      <alignment horizontal="center"/>
    </xf>
    <xf numFmtId="165" fontId="12" fillId="3" borderId="0" xfId="0" applyNumberFormat="1" applyFont="1" applyFill="1" applyBorder="1" applyAlignment="1">
      <alignment horizontal="center"/>
    </xf>
    <xf numFmtId="165" fontId="9" fillId="3" borderId="0" xfId="0" applyNumberFormat="1" applyFont="1" applyFill="1" applyBorder="1" applyAlignment="1">
      <alignment horizontal="center" vertical="center"/>
    </xf>
    <xf numFmtId="168" fontId="9" fillId="3" borderId="0" xfId="0" applyNumberFormat="1" applyFont="1" applyFill="1" applyBorder="1" applyAlignment="1">
      <alignment horizontal="center" vertical="center"/>
    </xf>
    <xf numFmtId="165" fontId="12" fillId="6" borderId="0" xfId="0" applyNumberFormat="1" applyFont="1" applyFill="1" applyBorder="1" applyAlignment="1">
      <alignment horizontal="center" vertical="center"/>
    </xf>
    <xf numFmtId="168" fontId="12" fillId="6" borderId="0" xfId="0" applyNumberFormat="1" applyFont="1" applyFill="1" applyBorder="1" applyAlignment="1">
      <alignment horizontal="center" vertical="center"/>
    </xf>
    <xf numFmtId="165" fontId="9" fillId="6" borderId="0" xfId="0" applyNumberFormat="1" applyFont="1" applyFill="1" applyBorder="1" applyAlignment="1">
      <alignment horizontal="center" vertical="center"/>
    </xf>
    <xf numFmtId="14" fontId="0" fillId="0" borderId="0" xfId="0" applyNumberFormat="1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 vertical="center"/>
    </xf>
    <xf numFmtId="2" fontId="9" fillId="0" borderId="0" xfId="0" applyNumberFormat="1" applyFont="1" applyFill="1" applyAlignment="1">
      <alignment horizontal="center"/>
    </xf>
    <xf numFmtId="0" fontId="10" fillId="0" borderId="0" xfId="0" applyFont="1" applyFill="1"/>
    <xf numFmtId="14" fontId="9" fillId="0" borderId="0" xfId="0" applyNumberFormat="1" applyFont="1" applyFill="1" applyAlignment="1">
      <alignment horizontal="center"/>
    </xf>
    <xf numFmtId="2" fontId="0" fillId="0" borderId="0" xfId="0" applyNumberFormat="1" applyFont="1" applyFill="1" applyBorder="1" applyAlignment="1">
      <alignment horizontal="center" vertical="center"/>
    </xf>
    <xf numFmtId="14" fontId="0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2" fontId="9" fillId="3" borderId="0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165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7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30"/>
  <sheetViews>
    <sheetView topLeftCell="A211" zoomScale="58" zoomScaleNormal="58" workbookViewId="0">
      <selection activeCell="X120" sqref="X120"/>
    </sheetView>
  </sheetViews>
  <sheetFormatPr baseColWidth="10" defaultRowHeight="14.4" x14ac:dyDescent="0.3"/>
  <cols>
    <col min="1" max="1" width="17.6640625" style="6" customWidth="1"/>
    <col min="2" max="2" width="25.21875" style="6" customWidth="1"/>
    <col min="3" max="3" width="13.5546875" style="6" customWidth="1"/>
    <col min="4" max="4" width="11.5546875" style="6"/>
    <col min="5" max="5" width="20.109375" style="6" customWidth="1"/>
    <col min="6" max="8" width="11.5546875" style="6"/>
    <col min="9" max="9" width="20.77734375" style="6" customWidth="1"/>
    <col min="10" max="12" width="11.5546875" style="6"/>
    <col min="13" max="13" width="18.21875" style="6" customWidth="1"/>
    <col min="14" max="14" width="11.5546875" style="6"/>
    <col min="15" max="15" width="22.5546875" style="6" customWidth="1"/>
    <col min="16" max="16" width="11.5546875" style="6"/>
    <col min="17" max="17" width="13.21875" style="6" customWidth="1"/>
    <col min="18" max="18" width="16.77734375" style="6" customWidth="1"/>
    <col min="19" max="19" width="18" style="6" customWidth="1"/>
    <col min="20" max="20" width="15.21875" style="6" customWidth="1"/>
    <col min="21" max="22" width="11.5546875" style="6"/>
    <col min="23" max="23" width="14.77734375" style="6" customWidth="1"/>
    <col min="24" max="24" width="16.6640625" style="6" customWidth="1"/>
    <col min="25" max="25" width="14.33203125" style="6" customWidth="1"/>
    <col min="26" max="16384" width="11.5546875" style="6"/>
  </cols>
  <sheetData>
    <row r="1" spans="1:32" ht="15.6" x14ac:dyDescent="0.3">
      <c r="A1" s="1" t="s">
        <v>43</v>
      </c>
      <c r="B1" s="2"/>
      <c r="C1" s="2"/>
      <c r="D1" s="2"/>
      <c r="E1" s="2"/>
      <c r="F1" s="2"/>
      <c r="G1" s="2"/>
      <c r="H1" s="3"/>
      <c r="I1" s="3"/>
      <c r="J1" s="3"/>
      <c r="K1" s="3"/>
      <c r="L1" s="3"/>
      <c r="M1" s="3"/>
      <c r="N1" s="3"/>
      <c r="O1" s="3"/>
      <c r="P1" s="4"/>
      <c r="Q1" s="5"/>
      <c r="R1" s="4"/>
      <c r="S1" s="4"/>
      <c r="T1" s="4"/>
      <c r="U1" s="4"/>
      <c r="X1" s="7"/>
      <c r="Y1" s="7"/>
      <c r="Z1" s="7"/>
      <c r="AA1" s="7"/>
    </row>
    <row r="2" spans="1:32" s="18" customFormat="1" ht="45.6" customHeight="1" x14ac:dyDescent="0.3">
      <c r="A2" s="8" t="s">
        <v>0</v>
      </c>
      <c r="B2" s="9" t="s">
        <v>1</v>
      </c>
      <c r="C2" s="9" t="s">
        <v>2</v>
      </c>
      <c r="D2" s="10" t="s">
        <v>3</v>
      </c>
      <c r="E2" s="11" t="s">
        <v>4</v>
      </c>
      <c r="F2" s="12"/>
      <c r="G2" s="13" t="s">
        <v>6</v>
      </c>
      <c r="H2" s="14" t="s">
        <v>7</v>
      </c>
      <c r="I2" s="11" t="s">
        <v>8</v>
      </c>
      <c r="J2" s="15"/>
      <c r="K2" s="13" t="s">
        <v>6</v>
      </c>
      <c r="L2" s="14" t="s">
        <v>7</v>
      </c>
      <c r="M2" s="11" t="s">
        <v>9</v>
      </c>
      <c r="N2" s="12"/>
      <c r="O2" s="13" t="s">
        <v>6</v>
      </c>
      <c r="P2" s="14" t="s">
        <v>7</v>
      </c>
      <c r="Q2" s="17" t="s">
        <v>347</v>
      </c>
      <c r="R2" s="16" t="s">
        <v>346</v>
      </c>
      <c r="S2" s="11" t="s">
        <v>207</v>
      </c>
      <c r="T2" s="17" t="s">
        <v>208</v>
      </c>
      <c r="U2" s="16" t="s">
        <v>6</v>
      </c>
      <c r="W2" s="19"/>
      <c r="X2" s="20"/>
    </row>
    <row r="3" spans="1:32" s="88" customFormat="1" ht="15" customHeight="1" x14ac:dyDescent="0.3">
      <c r="A3" s="79" t="s">
        <v>115</v>
      </c>
      <c r="B3" s="80"/>
      <c r="C3" s="80"/>
      <c r="D3" s="81"/>
      <c r="E3" s="82"/>
      <c r="F3" s="83"/>
      <c r="G3" s="84"/>
      <c r="H3" s="85"/>
      <c r="I3" s="82"/>
      <c r="J3" s="86"/>
      <c r="K3" s="84"/>
      <c r="L3" s="85"/>
      <c r="M3" s="82"/>
      <c r="N3" s="83"/>
      <c r="O3" s="84"/>
      <c r="P3" s="85"/>
      <c r="Q3" s="80"/>
      <c r="R3" s="80"/>
      <c r="S3" s="82"/>
      <c r="T3" s="87"/>
      <c r="U3" s="80"/>
      <c r="W3" s="89"/>
      <c r="X3" s="90"/>
    </row>
    <row r="4" spans="1:32" s="27" customFormat="1" x14ac:dyDescent="0.3">
      <c r="A4" s="91">
        <v>45265</v>
      </c>
      <c r="B4" s="92" t="s">
        <v>27</v>
      </c>
      <c r="C4" s="31">
        <v>290</v>
      </c>
      <c r="D4" s="31" t="s">
        <v>28</v>
      </c>
      <c r="E4" s="32">
        <v>0.51241193809773111</v>
      </c>
      <c r="F4" s="31" t="s">
        <v>5</v>
      </c>
      <c r="G4" s="32">
        <v>4.8377265811578085E-5</v>
      </c>
      <c r="H4" s="31">
        <v>30</v>
      </c>
      <c r="I4" s="33">
        <v>7.9476769054803414E-2</v>
      </c>
      <c r="J4" s="31" t="s">
        <v>5</v>
      </c>
      <c r="K4" s="33">
        <v>2.315356244517875E-4</v>
      </c>
      <c r="L4" s="31">
        <v>31</v>
      </c>
      <c r="M4" s="32">
        <v>0.34839048607651552</v>
      </c>
      <c r="N4" s="31" t="s">
        <v>5</v>
      </c>
      <c r="O4" s="32">
        <v>3.3779758924723321E-5</v>
      </c>
      <c r="P4" s="31">
        <v>28</v>
      </c>
      <c r="Q4" s="92">
        <v>133</v>
      </c>
      <c r="R4" s="31" t="s">
        <v>14</v>
      </c>
      <c r="S4" s="32">
        <f>E4-I4*(EXP(6.54*10^(-12)*C4*10^6)-1)</f>
        <v>0.51226105942452305</v>
      </c>
      <c r="T4" s="93">
        <v>6.1409738680850978E-2</v>
      </c>
      <c r="U4" s="94">
        <v>0.96914852338716995</v>
      </c>
      <c r="V4" s="26"/>
      <c r="W4" s="26"/>
      <c r="X4" s="26"/>
      <c r="Y4" s="26"/>
      <c r="Z4" s="26"/>
      <c r="AA4" s="26"/>
      <c r="AB4" s="26"/>
      <c r="AC4" s="26"/>
      <c r="AD4" s="26"/>
    </row>
    <row r="5" spans="1:32" s="27" customFormat="1" x14ac:dyDescent="0.3">
      <c r="A5" s="91">
        <v>45265</v>
      </c>
      <c r="B5" s="22" t="s">
        <v>29</v>
      </c>
      <c r="C5" s="31">
        <v>290</v>
      </c>
      <c r="D5" s="31" t="s">
        <v>28</v>
      </c>
      <c r="E5" s="32">
        <v>0.51239671030185807</v>
      </c>
      <c r="F5" s="31" t="s">
        <v>5</v>
      </c>
      <c r="G5" s="32">
        <v>4.984228525653881E-5</v>
      </c>
      <c r="H5" s="31">
        <v>33</v>
      </c>
      <c r="I5" s="33">
        <v>7.2834207118240943E-2</v>
      </c>
      <c r="J5" s="31" t="s">
        <v>5</v>
      </c>
      <c r="K5" s="33">
        <v>1.1903280219739169E-4</v>
      </c>
      <c r="L5" s="31">
        <v>34</v>
      </c>
      <c r="M5" s="32">
        <v>0.34841596316859891</v>
      </c>
      <c r="N5" s="31" t="s">
        <v>5</v>
      </c>
      <c r="O5" s="32">
        <v>2.8413647546058828E-5</v>
      </c>
      <c r="P5" s="31">
        <v>34</v>
      </c>
      <c r="Q5" s="92">
        <v>133</v>
      </c>
      <c r="R5" s="31" t="s">
        <v>14</v>
      </c>
      <c r="S5" s="32">
        <f t="shared" ref="S5:S18" si="0">E5-I5*(EXP(6.54*10^(-12)*C5*10^6)-1)</f>
        <v>0.51225844186612701</v>
      </c>
      <c r="T5" s="93">
        <v>1.0311291469555783E-2</v>
      </c>
      <c r="U5" s="94">
        <v>0.99737943756324499</v>
      </c>
      <c r="V5" s="26"/>
      <c r="W5" s="104"/>
      <c r="X5" s="26"/>
      <c r="Y5" s="26"/>
      <c r="Z5" s="26"/>
      <c r="AA5" s="26"/>
      <c r="AB5" s="26"/>
      <c r="AC5" s="26"/>
      <c r="AD5" s="26"/>
    </row>
    <row r="6" spans="1:32" s="27" customFormat="1" x14ac:dyDescent="0.3">
      <c r="A6" s="91">
        <v>45265</v>
      </c>
      <c r="B6" s="92" t="s">
        <v>30</v>
      </c>
      <c r="C6" s="31">
        <v>290</v>
      </c>
      <c r="D6" s="31" t="s">
        <v>28</v>
      </c>
      <c r="E6" s="32">
        <v>0.51237585240271111</v>
      </c>
      <c r="F6" s="31" t="s">
        <v>5</v>
      </c>
      <c r="G6" s="32">
        <v>4.0324896579028714E-5</v>
      </c>
      <c r="H6" s="31">
        <v>33</v>
      </c>
      <c r="I6" s="33">
        <v>7.2045243907468123E-2</v>
      </c>
      <c r="J6" s="31" t="s">
        <v>5</v>
      </c>
      <c r="K6" s="33">
        <v>2.3850536290985556E-4</v>
      </c>
      <c r="L6" s="31">
        <v>32</v>
      </c>
      <c r="M6" s="32">
        <v>0.34840231924678766</v>
      </c>
      <c r="N6" s="31" t="s">
        <v>5</v>
      </c>
      <c r="O6" s="32">
        <v>3.261476460811529E-5</v>
      </c>
      <c r="P6" s="31">
        <v>33</v>
      </c>
      <c r="Q6" s="92">
        <v>133</v>
      </c>
      <c r="R6" s="31" t="s">
        <v>14</v>
      </c>
      <c r="S6" s="32">
        <f t="shared" si="0"/>
        <v>0.51223908173448962</v>
      </c>
      <c r="T6" s="93">
        <v>-0.36762589839312021</v>
      </c>
      <c r="U6" s="94">
        <v>0.81723677002237083</v>
      </c>
      <c r="V6" s="26"/>
      <c r="W6" s="26"/>
      <c r="X6" s="26"/>
      <c r="Y6" s="26"/>
      <c r="Z6" s="26"/>
      <c r="AA6" s="26"/>
      <c r="AB6" s="26"/>
      <c r="AC6" s="26"/>
      <c r="AD6" s="26"/>
    </row>
    <row r="7" spans="1:32" s="27" customFormat="1" x14ac:dyDescent="0.3">
      <c r="A7" s="91">
        <v>45265</v>
      </c>
      <c r="B7" s="92" t="s">
        <v>31</v>
      </c>
      <c r="C7" s="31">
        <v>290</v>
      </c>
      <c r="D7" s="31" t="s">
        <v>28</v>
      </c>
      <c r="E7" s="32">
        <v>0.51238110813999527</v>
      </c>
      <c r="F7" s="31" t="s">
        <v>5</v>
      </c>
      <c r="G7" s="32">
        <v>6.6639121752799855E-5</v>
      </c>
      <c r="H7" s="31">
        <v>33</v>
      </c>
      <c r="I7" s="33">
        <v>7.5928246521929144E-2</v>
      </c>
      <c r="J7" s="31" t="s">
        <v>5</v>
      </c>
      <c r="K7" s="33">
        <v>5.8716940199362665E-5</v>
      </c>
      <c r="L7" s="31">
        <v>32</v>
      </c>
      <c r="M7" s="32">
        <v>0.34846155194809353</v>
      </c>
      <c r="N7" s="31" t="s">
        <v>5</v>
      </c>
      <c r="O7" s="32">
        <v>3.3565586812228842E-5</v>
      </c>
      <c r="P7" s="31">
        <v>31</v>
      </c>
      <c r="Q7" s="92">
        <v>133</v>
      </c>
      <c r="R7" s="31" t="s">
        <v>14</v>
      </c>
      <c r="S7" s="32">
        <f t="shared" si="0"/>
        <v>0.51223696598084001</v>
      </c>
      <c r="T7" s="93">
        <v>-0.40892840623474314</v>
      </c>
      <c r="U7" s="94">
        <v>1.3190947388685652</v>
      </c>
      <c r="V7" s="26"/>
      <c r="W7" s="26"/>
      <c r="X7" s="26"/>
      <c r="Y7" s="26"/>
      <c r="Z7" s="26"/>
      <c r="AA7" s="26"/>
      <c r="AB7" s="26"/>
      <c r="AC7" s="26"/>
      <c r="AD7" s="26"/>
    </row>
    <row r="8" spans="1:32" s="27" customFormat="1" x14ac:dyDescent="0.3">
      <c r="A8" s="91">
        <v>45265</v>
      </c>
      <c r="B8" s="92" t="s">
        <v>32</v>
      </c>
      <c r="C8" s="31">
        <v>290</v>
      </c>
      <c r="D8" s="31" t="s">
        <v>28</v>
      </c>
      <c r="E8" s="32">
        <v>0.51237596128708551</v>
      </c>
      <c r="F8" s="31" t="s">
        <v>5</v>
      </c>
      <c r="G8" s="32">
        <v>4.8663177521191836E-5</v>
      </c>
      <c r="H8" s="31">
        <v>31</v>
      </c>
      <c r="I8" s="33">
        <v>7.7142815481570509E-2</v>
      </c>
      <c r="J8" s="31" t="s">
        <v>5</v>
      </c>
      <c r="K8" s="33">
        <v>4.1359370883235758E-4</v>
      </c>
      <c r="L8" s="31">
        <v>31</v>
      </c>
      <c r="M8" s="32">
        <v>0.3484109751304178</v>
      </c>
      <c r="N8" s="31" t="s">
        <v>5</v>
      </c>
      <c r="O8" s="32">
        <v>3.9183930075043011E-5</v>
      </c>
      <c r="P8" s="31">
        <v>30</v>
      </c>
      <c r="Q8" s="92">
        <v>133</v>
      </c>
      <c r="R8" s="31" t="s">
        <v>14</v>
      </c>
      <c r="S8" s="32">
        <f t="shared" si="0"/>
        <v>0.51222951339060185</v>
      </c>
      <c r="T8" s="93">
        <v>-0.55441352299734348</v>
      </c>
      <c r="U8" s="94">
        <v>0.97479970863987453</v>
      </c>
      <c r="V8" s="26"/>
      <c r="W8" s="26"/>
      <c r="X8" s="26"/>
      <c r="Y8" s="26"/>
      <c r="Z8" s="26"/>
      <c r="AA8" s="26"/>
      <c r="AB8" s="26"/>
      <c r="AC8" s="26"/>
      <c r="AD8" s="26"/>
    </row>
    <row r="9" spans="1:32" s="27" customFormat="1" x14ac:dyDescent="0.3">
      <c r="A9" s="91">
        <v>45265</v>
      </c>
      <c r="B9" s="22" t="s">
        <v>33</v>
      </c>
      <c r="C9" s="31">
        <v>290</v>
      </c>
      <c r="D9" s="31" t="s">
        <v>28</v>
      </c>
      <c r="E9" s="32">
        <v>0.5123720961040652</v>
      </c>
      <c r="F9" s="31" t="s">
        <v>5</v>
      </c>
      <c r="G9" s="32">
        <v>5.1066338028378822E-5</v>
      </c>
      <c r="H9" s="31">
        <v>34</v>
      </c>
      <c r="I9" s="33">
        <v>7.6444716136534849E-2</v>
      </c>
      <c r="J9" s="31" t="s">
        <v>5</v>
      </c>
      <c r="K9" s="33">
        <v>9.0023814238958405E-5</v>
      </c>
      <c r="L9" s="31">
        <v>34</v>
      </c>
      <c r="M9" s="32">
        <v>0.34839126162511636</v>
      </c>
      <c r="N9" s="31" t="s">
        <v>5</v>
      </c>
      <c r="O9" s="32">
        <v>3.613682117882256E-5</v>
      </c>
      <c r="P9" s="31">
        <v>33</v>
      </c>
      <c r="Q9" s="92">
        <v>133</v>
      </c>
      <c r="R9" s="31" t="s">
        <v>14</v>
      </c>
      <c r="S9" s="32">
        <f t="shared" si="0"/>
        <v>0.51222697347915702</v>
      </c>
      <c r="T9" s="93">
        <v>-0.60399619174922314</v>
      </c>
      <c r="U9" s="94">
        <v>1.020498482947827</v>
      </c>
      <c r="V9" s="26"/>
      <c r="W9" s="26"/>
      <c r="X9" s="26"/>
      <c r="Y9" s="26"/>
      <c r="Z9" s="26"/>
      <c r="AA9" s="26"/>
      <c r="AB9" s="26"/>
      <c r="AC9" s="26"/>
      <c r="AD9" s="26"/>
    </row>
    <row r="10" spans="1:32" s="27" customFormat="1" x14ac:dyDescent="0.3">
      <c r="A10" s="91">
        <v>45265</v>
      </c>
      <c r="B10" s="92" t="s">
        <v>34</v>
      </c>
      <c r="C10" s="31">
        <v>290</v>
      </c>
      <c r="D10" s="31" t="s">
        <v>28</v>
      </c>
      <c r="E10" s="32">
        <v>0.51235538592789964</v>
      </c>
      <c r="F10" s="31" t="s">
        <v>5</v>
      </c>
      <c r="G10" s="32">
        <v>6.3670006443441665E-5</v>
      </c>
      <c r="H10" s="31">
        <v>33</v>
      </c>
      <c r="I10" s="33">
        <v>7.3611741876539155E-2</v>
      </c>
      <c r="J10" s="31" t="s">
        <v>5</v>
      </c>
      <c r="K10" s="33">
        <v>1.6151553121192876E-4</v>
      </c>
      <c r="L10" s="31">
        <v>34</v>
      </c>
      <c r="M10" s="32">
        <v>0.34838034668904089</v>
      </c>
      <c r="N10" s="31" t="s">
        <v>5</v>
      </c>
      <c r="O10" s="32">
        <v>3.2342923651143908E-5</v>
      </c>
      <c r="P10" s="31">
        <v>33</v>
      </c>
      <c r="Q10" s="92">
        <v>133</v>
      </c>
      <c r="R10" s="31" t="s">
        <v>14</v>
      </c>
      <c r="S10" s="32">
        <f t="shared" si="0"/>
        <v>0.51221564142042963</v>
      </c>
      <c r="T10" s="93">
        <v>-0.82521402802182564</v>
      </c>
      <c r="U10" s="94">
        <v>1.2620826683288859</v>
      </c>
      <c r="V10" s="28"/>
      <c r="W10" s="26"/>
      <c r="X10" s="26"/>
      <c r="Y10" s="26"/>
      <c r="Z10" s="26"/>
      <c r="AA10" s="26"/>
      <c r="AB10" s="26"/>
      <c r="AC10" s="26"/>
      <c r="AD10" s="26"/>
      <c r="AE10" s="26"/>
      <c r="AF10" s="26"/>
    </row>
    <row r="11" spans="1:32" s="27" customFormat="1" x14ac:dyDescent="0.3">
      <c r="A11" s="91">
        <v>45265</v>
      </c>
      <c r="B11" s="22" t="s">
        <v>35</v>
      </c>
      <c r="C11" s="31">
        <v>290</v>
      </c>
      <c r="D11" s="31" t="s">
        <v>28</v>
      </c>
      <c r="E11" s="32">
        <v>0.51235953778277354</v>
      </c>
      <c r="F11" s="31" t="s">
        <v>5</v>
      </c>
      <c r="G11" s="32">
        <v>4.7976685699092853E-5</v>
      </c>
      <c r="H11" s="31">
        <v>30</v>
      </c>
      <c r="I11" s="33">
        <v>7.751484813307899E-2</v>
      </c>
      <c r="J11" s="31" t="s">
        <v>5</v>
      </c>
      <c r="K11" s="33">
        <v>1.1625760803266019E-4</v>
      </c>
      <c r="L11" s="31">
        <v>31</v>
      </c>
      <c r="M11" s="32">
        <v>0.34839937038984836</v>
      </c>
      <c r="N11" s="31" t="s">
        <v>5</v>
      </c>
      <c r="O11" s="32">
        <v>2.6470121142545186E-5</v>
      </c>
      <c r="P11" s="31">
        <v>32</v>
      </c>
      <c r="Q11" s="92">
        <v>133</v>
      </c>
      <c r="R11" s="31" t="s">
        <v>14</v>
      </c>
      <c r="S11" s="32">
        <f t="shared" si="0"/>
        <v>0.51221238361962207</v>
      </c>
      <c r="T11" s="93">
        <v>-0.88881091390047295</v>
      </c>
      <c r="U11" s="94">
        <v>0.96160638408280275</v>
      </c>
      <c r="V11" s="26"/>
      <c r="W11" s="26"/>
      <c r="X11" s="26"/>
      <c r="Y11" s="26"/>
      <c r="Z11" s="26"/>
      <c r="AA11" s="26"/>
      <c r="AB11" s="26"/>
      <c r="AC11" s="26"/>
      <c r="AD11" s="26"/>
    </row>
    <row r="12" spans="1:32" s="27" customFormat="1" x14ac:dyDescent="0.3">
      <c r="A12" s="91">
        <v>45265</v>
      </c>
      <c r="B12" s="22" t="s">
        <v>36</v>
      </c>
      <c r="C12" s="31">
        <v>290</v>
      </c>
      <c r="D12" s="31" t="s">
        <v>28</v>
      </c>
      <c r="E12" s="32">
        <v>0.51235396813909995</v>
      </c>
      <c r="F12" s="31" t="s">
        <v>5</v>
      </c>
      <c r="G12" s="32">
        <v>6.1432663368926932E-5</v>
      </c>
      <c r="H12" s="31">
        <v>34</v>
      </c>
      <c r="I12" s="33">
        <v>7.7484837172498627E-2</v>
      </c>
      <c r="J12" s="31" t="s">
        <v>5</v>
      </c>
      <c r="K12" s="33">
        <v>8.1601041887082175E-5</v>
      </c>
      <c r="L12" s="31">
        <v>34</v>
      </c>
      <c r="M12" s="32">
        <v>0.34843671521897712</v>
      </c>
      <c r="N12" s="31" t="s">
        <v>5</v>
      </c>
      <c r="O12" s="32">
        <v>3.7075298231654927E-5</v>
      </c>
      <c r="P12" s="31">
        <v>34</v>
      </c>
      <c r="Q12" s="92">
        <v>133</v>
      </c>
      <c r="R12" s="31" t="s">
        <v>14</v>
      </c>
      <c r="S12" s="32">
        <f t="shared" si="0"/>
        <v>0.51220687094874651</v>
      </c>
      <c r="T12" s="93">
        <v>-0.99642605714267418</v>
      </c>
      <c r="U12" s="94">
        <v>1.2189035213829575</v>
      </c>
      <c r="V12" s="26"/>
      <c r="W12" s="26"/>
      <c r="X12" s="26"/>
      <c r="Y12" s="26"/>
      <c r="Z12" s="26"/>
      <c r="AA12" s="26"/>
      <c r="AB12" s="26"/>
      <c r="AC12" s="26"/>
      <c r="AD12" s="26"/>
    </row>
    <row r="13" spans="1:32" s="27" customFormat="1" x14ac:dyDescent="0.3">
      <c r="A13" s="91">
        <v>45265</v>
      </c>
      <c r="B13" s="22" t="s">
        <v>37</v>
      </c>
      <c r="C13" s="31">
        <v>290</v>
      </c>
      <c r="D13" s="31" t="s">
        <v>28</v>
      </c>
      <c r="E13" s="32">
        <v>0.51234992406882773</v>
      </c>
      <c r="F13" s="31" t="s">
        <v>5</v>
      </c>
      <c r="G13" s="32">
        <v>5.4549833729782887E-5</v>
      </c>
      <c r="H13" s="31">
        <v>33</v>
      </c>
      <c r="I13" s="33">
        <v>7.5990049521550071E-2</v>
      </c>
      <c r="J13" s="31" t="s">
        <v>5</v>
      </c>
      <c r="K13" s="33">
        <v>1.6299849047704637E-4</v>
      </c>
      <c r="L13" s="31">
        <v>32</v>
      </c>
      <c r="M13" s="32">
        <v>0.34839952626089105</v>
      </c>
      <c r="N13" s="31" t="s">
        <v>5</v>
      </c>
      <c r="O13" s="32">
        <v>3.8696341177676555E-5</v>
      </c>
      <c r="P13" s="31">
        <v>34</v>
      </c>
      <c r="Q13" s="92">
        <v>133</v>
      </c>
      <c r="R13" s="31" t="s">
        <v>14</v>
      </c>
      <c r="S13" s="32">
        <f t="shared" si="0"/>
        <v>0.51220566458287753</v>
      </c>
      <c r="T13" s="93">
        <v>-1.0199760275142467</v>
      </c>
      <c r="U13" s="94">
        <v>1.0870592036908875</v>
      </c>
      <c r="V13" s="26"/>
      <c r="W13" s="26"/>
      <c r="X13" s="26"/>
      <c r="Y13" s="26"/>
      <c r="Z13" s="26"/>
      <c r="AA13" s="26"/>
      <c r="AB13" s="26"/>
      <c r="AC13" s="26"/>
      <c r="AD13" s="26"/>
    </row>
    <row r="14" spans="1:32" s="27" customFormat="1" x14ac:dyDescent="0.3">
      <c r="A14" s="91">
        <v>45265</v>
      </c>
      <c r="B14" s="22" t="s">
        <v>38</v>
      </c>
      <c r="C14" s="31">
        <v>290</v>
      </c>
      <c r="D14" s="31" t="s">
        <v>28</v>
      </c>
      <c r="E14" s="32">
        <v>0.51230705085240946</v>
      </c>
      <c r="F14" s="31" t="s">
        <v>5</v>
      </c>
      <c r="G14" s="32">
        <v>4.9906787078151819E-5</v>
      </c>
      <c r="H14" s="31">
        <v>32</v>
      </c>
      <c r="I14" s="33">
        <v>7.6397962736123065E-2</v>
      </c>
      <c r="J14" s="31" t="s">
        <v>5</v>
      </c>
      <c r="K14" s="33">
        <v>2.1008918125989146E-4</v>
      </c>
      <c r="L14" s="31">
        <v>33</v>
      </c>
      <c r="M14" s="32">
        <v>0.34837270504362833</v>
      </c>
      <c r="N14" s="31" t="s">
        <v>5</v>
      </c>
      <c r="O14" s="32">
        <v>2.966532424678265E-5</v>
      </c>
      <c r="P14" s="31">
        <v>33</v>
      </c>
      <c r="Q14" s="92">
        <v>133</v>
      </c>
      <c r="R14" s="31" t="s">
        <v>14</v>
      </c>
      <c r="S14" s="32">
        <f t="shared" si="0"/>
        <v>0.51216201698414188</v>
      </c>
      <c r="T14" s="93">
        <v>-1.872038974158885</v>
      </c>
      <c r="U14" s="94">
        <v>0.99841883922617303</v>
      </c>
      <c r="V14" s="26"/>
      <c r="W14" s="26"/>
      <c r="X14" s="26"/>
      <c r="Y14" s="26"/>
      <c r="Z14" s="26"/>
      <c r="AA14" s="26"/>
      <c r="AB14" s="26"/>
      <c r="AC14" s="26"/>
      <c r="AD14" s="26"/>
    </row>
    <row r="15" spans="1:32" s="27" customFormat="1" x14ac:dyDescent="0.3">
      <c r="A15" s="91">
        <v>45265</v>
      </c>
      <c r="B15" s="92" t="s">
        <v>39</v>
      </c>
      <c r="C15" s="31">
        <v>290</v>
      </c>
      <c r="D15" s="31" t="s">
        <v>28</v>
      </c>
      <c r="E15" s="32">
        <v>0.51229752226275549</v>
      </c>
      <c r="F15" s="31" t="s">
        <v>5</v>
      </c>
      <c r="G15" s="32">
        <v>5.3333384458713169E-5</v>
      </c>
      <c r="H15" s="31">
        <v>31</v>
      </c>
      <c r="I15" s="33">
        <v>7.4238266143133447E-2</v>
      </c>
      <c r="J15" s="31" t="s">
        <v>5</v>
      </c>
      <c r="K15" s="33">
        <v>1.2380433165631711E-4</v>
      </c>
      <c r="L15" s="31">
        <v>33</v>
      </c>
      <c r="M15" s="32">
        <v>0.34844765764888513</v>
      </c>
      <c r="N15" s="31" t="s">
        <v>5</v>
      </c>
      <c r="O15" s="32">
        <v>3.3699140006551495E-5</v>
      </c>
      <c r="P15" s="31">
        <v>32</v>
      </c>
      <c r="Q15" s="92">
        <v>133</v>
      </c>
      <c r="R15" s="31" t="s">
        <v>14</v>
      </c>
      <c r="S15" s="32">
        <f t="shared" si="0"/>
        <v>0.51215658836181621</v>
      </c>
      <c r="T15" s="93">
        <v>-1.9780133706659431</v>
      </c>
      <c r="U15" s="94">
        <v>1.0638869534337645</v>
      </c>
      <c r="V15" s="26"/>
      <c r="W15" s="26"/>
      <c r="X15" s="26"/>
      <c r="Y15" s="26"/>
      <c r="Z15" s="26"/>
      <c r="AA15" s="26"/>
      <c r="AB15" s="26"/>
      <c r="AC15" s="26"/>
      <c r="AD15" s="26"/>
    </row>
    <row r="16" spans="1:32" s="27" customFormat="1" x14ac:dyDescent="0.3">
      <c r="A16" s="91">
        <v>45265</v>
      </c>
      <c r="B16" s="92" t="s">
        <v>40</v>
      </c>
      <c r="C16" s="31">
        <v>290</v>
      </c>
      <c r="D16" s="31" t="s">
        <v>28</v>
      </c>
      <c r="E16" s="32">
        <v>0.51229847954012642</v>
      </c>
      <c r="F16" s="31" t="s">
        <v>5</v>
      </c>
      <c r="G16" s="32">
        <v>6.5553136164645396E-5</v>
      </c>
      <c r="H16" s="31">
        <v>33</v>
      </c>
      <c r="I16" s="33">
        <v>7.5959190213727282E-2</v>
      </c>
      <c r="J16" s="31" t="s">
        <v>5</v>
      </c>
      <c r="K16" s="33">
        <v>1.8155290286592363E-4</v>
      </c>
      <c r="L16" s="31">
        <v>34</v>
      </c>
      <c r="M16" s="32">
        <v>0.34838637428209918</v>
      </c>
      <c r="N16" s="31" t="s">
        <v>5</v>
      </c>
      <c r="O16" s="32">
        <v>3.1347969421437083E-5</v>
      </c>
      <c r="P16" s="31">
        <v>33</v>
      </c>
      <c r="Q16" s="92">
        <v>133</v>
      </c>
      <c r="R16" s="31" t="s">
        <v>14</v>
      </c>
      <c r="S16" s="32">
        <f t="shared" si="0"/>
        <v>0.51215427863747642</v>
      </c>
      <c r="T16" s="93">
        <v>-2.0231024611061521</v>
      </c>
      <c r="U16" s="94">
        <v>1.2981999326534208</v>
      </c>
      <c r="V16" s="26"/>
      <c r="W16" s="26"/>
      <c r="X16" s="26"/>
      <c r="Y16" s="26"/>
      <c r="Z16" s="26"/>
      <c r="AA16" s="26"/>
      <c r="AB16" s="26"/>
      <c r="AC16" s="26"/>
      <c r="AD16" s="26"/>
    </row>
    <row r="17" spans="1:30" s="27" customFormat="1" x14ac:dyDescent="0.3">
      <c r="A17" s="91">
        <v>45265</v>
      </c>
      <c r="B17" s="92" t="s">
        <v>41</v>
      </c>
      <c r="C17" s="31">
        <v>290</v>
      </c>
      <c r="D17" s="31" t="s">
        <v>28</v>
      </c>
      <c r="E17" s="32">
        <v>0.51227776832817407</v>
      </c>
      <c r="F17" s="31" t="s">
        <v>5</v>
      </c>
      <c r="G17" s="32">
        <v>5.231848081373185E-5</v>
      </c>
      <c r="H17" s="31">
        <v>32</v>
      </c>
      <c r="I17" s="33">
        <v>7.3761024117282747E-2</v>
      </c>
      <c r="J17" s="31" t="s">
        <v>5</v>
      </c>
      <c r="K17" s="33">
        <v>1.017337643553432E-3</v>
      </c>
      <c r="L17" s="31">
        <v>33</v>
      </c>
      <c r="M17" s="32">
        <v>0.34842906761922282</v>
      </c>
      <c r="N17" s="31" t="s">
        <v>5</v>
      </c>
      <c r="O17" s="32">
        <v>4.1430899358935138E-5</v>
      </c>
      <c r="P17" s="31">
        <v>34</v>
      </c>
      <c r="Q17" s="92">
        <v>133</v>
      </c>
      <c r="R17" s="31" t="s">
        <v>14</v>
      </c>
      <c r="S17" s="32">
        <f t="shared" si="0"/>
        <v>0.51213774042334548</v>
      </c>
      <c r="T17" s="93">
        <v>-2.3459518244817179</v>
      </c>
      <c r="U17" s="94">
        <v>1.0452136070667901</v>
      </c>
      <c r="V17" s="26"/>
      <c r="W17" s="26"/>
      <c r="X17" s="26"/>
      <c r="Y17" s="26"/>
      <c r="Z17" s="26"/>
      <c r="AA17" s="26"/>
      <c r="AB17" s="26"/>
      <c r="AC17" s="26"/>
      <c r="AD17" s="26"/>
    </row>
    <row r="18" spans="1:30" s="27" customFormat="1" x14ac:dyDescent="0.3">
      <c r="A18" s="91">
        <v>45265</v>
      </c>
      <c r="B18" s="92" t="s">
        <v>42</v>
      </c>
      <c r="C18" s="31">
        <v>290</v>
      </c>
      <c r="D18" s="31" t="s">
        <v>28</v>
      </c>
      <c r="E18" s="32">
        <v>0.51226704382944077</v>
      </c>
      <c r="F18" s="31" t="s">
        <v>5</v>
      </c>
      <c r="G18" s="32">
        <v>6.1632227275872258E-5</v>
      </c>
      <c r="H18" s="31">
        <v>33</v>
      </c>
      <c r="I18" s="33">
        <v>7.8589215430946283E-2</v>
      </c>
      <c r="J18" s="31" t="s">
        <v>5</v>
      </c>
      <c r="K18" s="33">
        <v>1.1271352257240213E-4</v>
      </c>
      <c r="L18" s="31">
        <v>35</v>
      </c>
      <c r="M18" s="32">
        <v>0.34840757861059218</v>
      </c>
      <c r="N18" s="31" t="s">
        <v>5</v>
      </c>
      <c r="O18" s="32">
        <v>4.2414759861560179E-5</v>
      </c>
      <c r="P18" s="31">
        <v>34</v>
      </c>
      <c r="Q18" s="92">
        <v>133</v>
      </c>
      <c r="R18" s="31" t="s">
        <v>14</v>
      </c>
      <c r="S18" s="32">
        <f t="shared" si="0"/>
        <v>0.51211785008775113</v>
      </c>
      <c r="T18" s="93">
        <v>-2.7342393465257242</v>
      </c>
      <c r="U18" s="94">
        <v>1.2226836146802409</v>
      </c>
      <c r="V18" s="26"/>
      <c r="W18" s="26"/>
      <c r="X18" s="26"/>
      <c r="Y18" s="26"/>
      <c r="Z18" s="26"/>
      <c r="AA18" s="26"/>
      <c r="AB18" s="26"/>
      <c r="AC18" s="26"/>
      <c r="AD18" s="26"/>
    </row>
    <row r="19" spans="1:30" s="27" customFormat="1" x14ac:dyDescent="0.3">
      <c r="A19" s="91"/>
      <c r="B19" s="92"/>
      <c r="C19" s="31"/>
      <c r="D19" s="31"/>
      <c r="E19" s="32"/>
      <c r="F19" s="31"/>
      <c r="G19" s="32"/>
      <c r="H19" s="31"/>
      <c r="I19" s="33"/>
      <c r="J19" s="31"/>
      <c r="K19" s="33"/>
      <c r="L19" s="31"/>
      <c r="M19" s="32"/>
      <c r="N19" s="31"/>
      <c r="O19" s="32"/>
      <c r="P19" s="31"/>
      <c r="Q19" s="92"/>
      <c r="R19" s="31"/>
      <c r="S19" s="32"/>
      <c r="T19" s="93"/>
      <c r="U19" s="94"/>
      <c r="V19" s="26"/>
      <c r="W19" s="26"/>
      <c r="X19" s="26"/>
      <c r="Y19" s="26"/>
      <c r="Z19" s="26"/>
      <c r="AA19" s="26"/>
      <c r="AB19" s="26"/>
      <c r="AC19" s="26"/>
      <c r="AD19" s="26"/>
    </row>
    <row r="20" spans="1:30" s="27" customFormat="1" x14ac:dyDescent="0.3">
      <c r="A20" s="91">
        <v>45267</v>
      </c>
      <c r="B20" s="92" t="s">
        <v>328</v>
      </c>
      <c r="C20" s="31">
        <v>323</v>
      </c>
      <c r="D20" s="31" t="s">
        <v>28</v>
      </c>
      <c r="E20" s="95">
        <v>0.51230470416909635</v>
      </c>
      <c r="F20" s="22" t="s">
        <v>5</v>
      </c>
      <c r="G20" s="23">
        <v>5.8907669671267919E-5</v>
      </c>
      <c r="H20" s="22">
        <v>34</v>
      </c>
      <c r="I20" s="95">
        <v>0.17932537566903101</v>
      </c>
      <c r="J20" s="22" t="s">
        <v>5</v>
      </c>
      <c r="K20" s="24">
        <v>8.1414462490139573E-5</v>
      </c>
      <c r="L20" s="22">
        <v>33</v>
      </c>
      <c r="M20" s="23">
        <v>0.34840086978536278</v>
      </c>
      <c r="N20" s="22" t="s">
        <v>5</v>
      </c>
      <c r="O20" s="23">
        <v>2.4359128864583096E-5</v>
      </c>
      <c r="P20" s="22">
        <v>32</v>
      </c>
      <c r="Q20" s="92">
        <v>107</v>
      </c>
      <c r="R20" s="31" t="s">
        <v>14</v>
      </c>
      <c r="S20" s="32">
        <v>0.51192549327369907</v>
      </c>
      <c r="T20" s="93">
        <v>-5.6623584239912095</v>
      </c>
      <c r="U20" s="94">
        <v>1.1677003262079686</v>
      </c>
      <c r="V20" s="26"/>
      <c r="W20" s="26"/>
      <c r="X20" s="26"/>
      <c r="Y20" s="26"/>
      <c r="Z20" s="26"/>
      <c r="AA20" s="26"/>
      <c r="AB20" s="26"/>
      <c r="AC20" s="26"/>
      <c r="AD20" s="26"/>
    </row>
    <row r="21" spans="1:30" s="27" customFormat="1" x14ac:dyDescent="0.3">
      <c r="A21" s="91">
        <v>45267</v>
      </c>
      <c r="B21" s="92" t="s">
        <v>329</v>
      </c>
      <c r="C21" s="31">
        <v>323</v>
      </c>
      <c r="D21" s="31" t="s">
        <v>28</v>
      </c>
      <c r="E21" s="95">
        <v>0.51224015593449912</v>
      </c>
      <c r="F21" s="22" t="s">
        <v>5</v>
      </c>
      <c r="G21" s="23">
        <v>3.5688723295581714E-5</v>
      </c>
      <c r="H21" s="22">
        <v>31</v>
      </c>
      <c r="I21" s="95">
        <v>0.15750084730745484</v>
      </c>
      <c r="J21" s="22" t="s">
        <v>5</v>
      </c>
      <c r="K21" s="24">
        <v>1.5346855022495403E-4</v>
      </c>
      <c r="L21" s="22">
        <v>31</v>
      </c>
      <c r="M21" s="23">
        <v>0.3483764600750473</v>
      </c>
      <c r="N21" s="22" t="s">
        <v>5</v>
      </c>
      <c r="O21" s="23">
        <v>2.1937714325910573E-5</v>
      </c>
      <c r="P21" s="22">
        <v>32</v>
      </c>
      <c r="Q21" s="92">
        <v>107</v>
      </c>
      <c r="R21" s="31" t="s">
        <v>14</v>
      </c>
      <c r="S21" s="32">
        <v>0.51190709633760456</v>
      </c>
      <c r="T21" s="93">
        <v>-6.0215223908477444</v>
      </c>
      <c r="U21" s="94">
        <v>0.72598783867081962</v>
      </c>
    </row>
    <row r="22" spans="1:30" s="27" customFormat="1" x14ac:dyDescent="0.3">
      <c r="A22" s="91">
        <v>45267</v>
      </c>
      <c r="B22" s="92" t="s">
        <v>330</v>
      </c>
      <c r="C22" s="31">
        <v>323</v>
      </c>
      <c r="D22" s="31" t="s">
        <v>28</v>
      </c>
      <c r="E22" s="95">
        <v>0.51223083320227603</v>
      </c>
      <c r="F22" s="22" t="s">
        <v>5</v>
      </c>
      <c r="G22" s="23">
        <v>2.7296263412686927E-5</v>
      </c>
      <c r="H22" s="22">
        <v>32</v>
      </c>
      <c r="I22" s="95">
        <v>0.15588027429328491</v>
      </c>
      <c r="J22" s="22" t="s">
        <v>5</v>
      </c>
      <c r="K22" s="24">
        <v>1.8661796827453909E-4</v>
      </c>
      <c r="L22" s="22">
        <v>34</v>
      </c>
      <c r="M22" s="23">
        <v>0.3483955697803009</v>
      </c>
      <c r="N22" s="22" t="s">
        <v>5</v>
      </c>
      <c r="O22" s="23">
        <v>1.7599054304883919E-5</v>
      </c>
      <c r="P22" s="22">
        <v>33</v>
      </c>
      <c r="Q22" s="92">
        <v>107</v>
      </c>
      <c r="R22" s="31" t="s">
        <v>14</v>
      </c>
      <c r="S22" s="32">
        <v>0.5119012005545317</v>
      </c>
      <c r="T22" s="93">
        <v>-6.1366259507711352</v>
      </c>
      <c r="U22" s="94">
        <v>0.57069018623472023</v>
      </c>
    </row>
    <row r="23" spans="1:30" s="27" customFormat="1" x14ac:dyDescent="0.3">
      <c r="A23" s="91">
        <v>45267</v>
      </c>
      <c r="B23" s="92" t="s">
        <v>331</v>
      </c>
      <c r="C23" s="31">
        <v>323</v>
      </c>
      <c r="D23" s="31" t="s">
        <v>28</v>
      </c>
      <c r="E23" s="95">
        <v>0.51221237941923314</v>
      </c>
      <c r="F23" s="22" t="s">
        <v>5</v>
      </c>
      <c r="G23" s="23">
        <v>3.2357652451947039E-5</v>
      </c>
      <c r="H23" s="22">
        <v>33</v>
      </c>
      <c r="I23" s="95">
        <v>0.14966252710095165</v>
      </c>
      <c r="J23" s="22" t="s">
        <v>5</v>
      </c>
      <c r="K23" s="24">
        <v>2.1123146894910449E-4</v>
      </c>
      <c r="L23" s="22">
        <v>34</v>
      </c>
      <c r="M23" s="23">
        <v>0.34840152502621141</v>
      </c>
      <c r="N23" s="22" t="s">
        <v>5</v>
      </c>
      <c r="O23" s="23">
        <v>1.912902897845597E-5</v>
      </c>
      <c r="P23" s="22">
        <v>34</v>
      </c>
      <c r="Q23" s="92">
        <v>107</v>
      </c>
      <c r="R23" s="31" t="s">
        <v>14</v>
      </c>
      <c r="S23" s="32">
        <v>0.51189589514756972</v>
      </c>
      <c r="T23" s="93">
        <v>-6.240203579157555</v>
      </c>
      <c r="U23" s="94">
        <v>0.6640867601617606</v>
      </c>
    </row>
    <row r="24" spans="1:30" s="27" customFormat="1" x14ac:dyDescent="0.3">
      <c r="A24" s="91">
        <v>45267</v>
      </c>
      <c r="B24" s="92" t="s">
        <v>332</v>
      </c>
      <c r="C24" s="31">
        <v>323</v>
      </c>
      <c r="D24" s="31" t="s">
        <v>28</v>
      </c>
      <c r="E24" s="95">
        <v>0.51218600375475443</v>
      </c>
      <c r="F24" s="22" t="s">
        <v>5</v>
      </c>
      <c r="G24" s="23">
        <v>3.9618507735070621E-5</v>
      </c>
      <c r="H24" s="22">
        <v>33</v>
      </c>
      <c r="I24" s="95">
        <v>0.14251531879856827</v>
      </c>
      <c r="J24" s="22" t="s">
        <v>5</v>
      </c>
      <c r="K24" s="24">
        <v>8.7792150661287322E-4</v>
      </c>
      <c r="L24" s="22">
        <v>35</v>
      </c>
      <c r="M24" s="23">
        <v>0.34837788842124873</v>
      </c>
      <c r="N24" s="22" t="s">
        <v>5</v>
      </c>
      <c r="O24" s="23">
        <v>1.4330780325175734E-5</v>
      </c>
      <c r="P24" s="22">
        <v>32</v>
      </c>
      <c r="Q24" s="92">
        <v>107</v>
      </c>
      <c r="R24" s="31" t="s">
        <v>14</v>
      </c>
      <c r="S24" s="32">
        <v>0.5118846333466468</v>
      </c>
      <c r="T24" s="93">
        <v>-6.4600680757587181</v>
      </c>
      <c r="U24" s="94">
        <v>0.80094772632669664</v>
      </c>
    </row>
    <row r="25" spans="1:30" s="27" customFormat="1" x14ac:dyDescent="0.3">
      <c r="A25" s="91">
        <v>45267</v>
      </c>
      <c r="B25" s="92" t="s">
        <v>333</v>
      </c>
      <c r="C25" s="31">
        <v>323</v>
      </c>
      <c r="D25" s="31" t="s">
        <v>28</v>
      </c>
      <c r="E25" s="95">
        <v>0.51218487249092537</v>
      </c>
      <c r="F25" s="22" t="s">
        <v>5</v>
      </c>
      <c r="G25" s="23">
        <v>3.4655272983726288E-5</v>
      </c>
      <c r="H25" s="22">
        <v>32</v>
      </c>
      <c r="I25" s="95">
        <v>0.14416070812478973</v>
      </c>
      <c r="J25" s="22" t="s">
        <v>5</v>
      </c>
      <c r="K25" s="24">
        <v>7.3783242409205469E-5</v>
      </c>
      <c r="L25" s="22">
        <v>33</v>
      </c>
      <c r="M25" s="23">
        <v>0.34838658886250073</v>
      </c>
      <c r="N25" s="22" t="s">
        <v>5</v>
      </c>
      <c r="O25" s="23">
        <v>2.4225442617364248E-5</v>
      </c>
      <c r="P25" s="22">
        <v>33</v>
      </c>
      <c r="Q25" s="92">
        <v>107</v>
      </c>
      <c r="R25" s="31" t="s">
        <v>14</v>
      </c>
      <c r="S25" s="32">
        <v>0.51188002265578547</v>
      </c>
      <c r="T25" s="93">
        <v>-6.5500827396791639</v>
      </c>
      <c r="U25" s="94">
        <v>0.70702129470202058</v>
      </c>
    </row>
    <row r="26" spans="1:30" s="27" customFormat="1" x14ac:dyDescent="0.3">
      <c r="A26" s="91">
        <v>45267</v>
      </c>
      <c r="B26" s="92" t="s">
        <v>334</v>
      </c>
      <c r="C26" s="31">
        <v>323</v>
      </c>
      <c r="D26" s="31" t="s">
        <v>28</v>
      </c>
      <c r="E26" s="95">
        <v>0.51222084350159147</v>
      </c>
      <c r="F26" s="22" t="s">
        <v>5</v>
      </c>
      <c r="G26" s="23">
        <v>3.5585281406678767E-5</v>
      </c>
      <c r="H26" s="22">
        <v>33</v>
      </c>
      <c r="I26" s="95">
        <v>0.16256512640700654</v>
      </c>
      <c r="J26" s="22" t="s">
        <v>5</v>
      </c>
      <c r="K26" s="24">
        <v>4.0836727456914978E-4</v>
      </c>
      <c r="L26" s="22">
        <v>34</v>
      </c>
      <c r="M26" s="23">
        <v>0.34839105920132596</v>
      </c>
      <c r="N26" s="22" t="s">
        <v>5</v>
      </c>
      <c r="O26" s="23">
        <v>2.0604844917567783E-5</v>
      </c>
      <c r="P26" s="22">
        <v>32</v>
      </c>
      <c r="Q26" s="92">
        <v>107</v>
      </c>
      <c r="R26" s="31" t="s">
        <v>14</v>
      </c>
      <c r="S26" s="32">
        <v>0.51187707471306843</v>
      </c>
      <c r="T26" s="93">
        <v>-6.6076355188415814</v>
      </c>
      <c r="U26" s="94">
        <v>0.72406943663650791</v>
      </c>
      <c r="V26" s="26"/>
      <c r="W26" s="26"/>
      <c r="X26" s="26"/>
      <c r="Y26" s="26"/>
      <c r="Z26" s="26"/>
      <c r="AA26" s="26"/>
      <c r="AB26" s="26"/>
      <c r="AC26" s="26"/>
      <c r="AD26" s="26"/>
    </row>
    <row r="27" spans="1:30" s="27" customFormat="1" x14ac:dyDescent="0.3">
      <c r="A27" s="91">
        <v>45265</v>
      </c>
      <c r="B27" s="92" t="s">
        <v>335</v>
      </c>
      <c r="C27" s="31">
        <v>323</v>
      </c>
      <c r="D27" s="31" t="s">
        <v>28</v>
      </c>
      <c r="E27" s="96">
        <v>0.5122199665587247</v>
      </c>
      <c r="F27" s="31" t="s">
        <v>5</v>
      </c>
      <c r="G27" s="32">
        <v>3.3010228131745832E-5</v>
      </c>
      <c r="H27" s="31">
        <v>30</v>
      </c>
      <c r="I27" s="96">
        <v>0.1634955719294848</v>
      </c>
      <c r="J27" s="31" t="s">
        <v>5</v>
      </c>
      <c r="K27" s="33">
        <v>3.3410931627988902E-4</v>
      </c>
      <c r="L27" s="31">
        <v>32</v>
      </c>
      <c r="M27" s="32">
        <v>0.34843325063016978</v>
      </c>
      <c r="N27" s="31" t="s">
        <v>5</v>
      </c>
      <c r="O27" s="32">
        <v>2.6791331392021654E-5</v>
      </c>
      <c r="P27" s="31">
        <v>33</v>
      </c>
      <c r="Q27" s="92">
        <v>133</v>
      </c>
      <c r="R27" s="31" t="s">
        <v>14</v>
      </c>
      <c r="S27" s="32">
        <v>0.51187423020103651</v>
      </c>
      <c r="T27" s="93">
        <v>-6.6631690174578928</v>
      </c>
      <c r="U27" s="94">
        <v>0.67591101477393856</v>
      </c>
      <c r="V27" s="26"/>
      <c r="W27" s="26"/>
      <c r="X27" s="26"/>
      <c r="Y27" s="26"/>
      <c r="Z27" s="26"/>
      <c r="AA27" s="26"/>
      <c r="AB27" s="26"/>
      <c r="AC27" s="26"/>
      <c r="AD27" s="26"/>
    </row>
    <row r="28" spans="1:30" s="27" customFormat="1" x14ac:dyDescent="0.3">
      <c r="A28" s="91">
        <v>45267</v>
      </c>
      <c r="B28" s="92" t="s">
        <v>336</v>
      </c>
      <c r="C28" s="31">
        <v>323</v>
      </c>
      <c r="D28" s="31" t="s">
        <v>28</v>
      </c>
      <c r="E28" s="95">
        <v>0.51219374637859638</v>
      </c>
      <c r="F28" s="22" t="s">
        <v>5</v>
      </c>
      <c r="G28" s="23">
        <v>3.7801396161557978E-5</v>
      </c>
      <c r="H28" s="22">
        <v>33</v>
      </c>
      <c r="I28" s="95">
        <v>0.15768850199387499</v>
      </c>
      <c r="J28" s="22" t="s">
        <v>5</v>
      </c>
      <c r="K28" s="24">
        <v>1.6307603129237004E-4</v>
      </c>
      <c r="L28" s="22">
        <v>32</v>
      </c>
      <c r="M28" s="23">
        <v>0.34838698512691602</v>
      </c>
      <c r="N28" s="22" t="s">
        <v>5</v>
      </c>
      <c r="O28" s="23">
        <v>2.467628640483045E-5</v>
      </c>
      <c r="P28" s="22">
        <v>33</v>
      </c>
      <c r="Q28" s="92">
        <v>107</v>
      </c>
      <c r="R28" s="31" t="s">
        <v>14</v>
      </c>
      <c r="S28" s="32">
        <v>0.51186028995720667</v>
      </c>
      <c r="T28" s="93">
        <v>-6.9353248398817957</v>
      </c>
      <c r="U28" s="94">
        <v>0.76564764133624519</v>
      </c>
      <c r="V28" s="26"/>
      <c r="W28" s="26"/>
      <c r="X28" s="26"/>
      <c r="Y28" s="26"/>
      <c r="Z28" s="26"/>
      <c r="AA28" s="26"/>
      <c r="AB28" s="26"/>
      <c r="AC28" s="26"/>
      <c r="AD28" s="26"/>
    </row>
    <row r="29" spans="1:30" s="27" customFormat="1" x14ac:dyDescent="0.3">
      <c r="A29" s="91">
        <v>45267</v>
      </c>
      <c r="B29" s="92" t="s">
        <v>337</v>
      </c>
      <c r="C29" s="31">
        <v>323</v>
      </c>
      <c r="D29" s="31" t="s">
        <v>28</v>
      </c>
      <c r="E29" s="95">
        <v>0.51218551531421608</v>
      </c>
      <c r="F29" s="22" t="s">
        <v>5</v>
      </c>
      <c r="G29" s="23">
        <v>3.7400851034626086E-5</v>
      </c>
      <c r="H29" s="22">
        <v>33</v>
      </c>
      <c r="I29" s="95">
        <v>0.15474261110948057</v>
      </c>
      <c r="J29" s="22" t="s">
        <v>5</v>
      </c>
      <c r="K29" s="24">
        <v>3.6847521754359745E-4</v>
      </c>
      <c r="L29" s="22">
        <v>33</v>
      </c>
      <c r="M29" s="23">
        <v>0.34838393503449905</v>
      </c>
      <c r="N29" s="22" t="s">
        <v>5</v>
      </c>
      <c r="O29" s="23">
        <v>2.2210722902025519E-5</v>
      </c>
      <c r="P29" s="22">
        <v>34</v>
      </c>
      <c r="Q29" s="92">
        <v>107</v>
      </c>
      <c r="R29" s="31" t="s">
        <v>14</v>
      </c>
      <c r="S29" s="32">
        <v>0.51185828842903036</v>
      </c>
      <c r="T29" s="93">
        <v>-6.9744007379490824</v>
      </c>
      <c r="U29" s="94">
        <v>0.7582860150519295</v>
      </c>
      <c r="V29" s="26"/>
      <c r="W29" s="26"/>
      <c r="X29" s="26"/>
      <c r="Y29" s="26"/>
      <c r="Z29" s="26"/>
      <c r="AA29" s="26"/>
      <c r="AB29" s="26"/>
      <c r="AC29" s="26"/>
      <c r="AD29" s="26"/>
    </row>
    <row r="30" spans="1:30" s="27" customFormat="1" x14ac:dyDescent="0.3">
      <c r="A30" s="91">
        <v>45267</v>
      </c>
      <c r="B30" s="92" t="s">
        <v>338</v>
      </c>
      <c r="C30" s="31">
        <v>323</v>
      </c>
      <c r="D30" s="31" t="s">
        <v>28</v>
      </c>
      <c r="E30" s="95">
        <v>0.5121601078010104</v>
      </c>
      <c r="F30" s="22" t="s">
        <v>5</v>
      </c>
      <c r="G30" s="23">
        <v>3.6736771820993289E-5</v>
      </c>
      <c r="H30" s="22">
        <v>32</v>
      </c>
      <c r="I30" s="95">
        <v>0.16161757169937513</v>
      </c>
      <c r="J30" s="22" t="s">
        <v>5</v>
      </c>
      <c r="K30" s="24">
        <v>3.8137318529628272E-4</v>
      </c>
      <c r="L30" s="22">
        <v>34</v>
      </c>
      <c r="M30" s="23">
        <v>0.34841585076545584</v>
      </c>
      <c r="N30" s="22" t="s">
        <v>5</v>
      </c>
      <c r="O30" s="23">
        <v>2.2426129190415295E-5</v>
      </c>
      <c r="P30" s="22">
        <v>32</v>
      </c>
      <c r="Q30" s="92">
        <v>107</v>
      </c>
      <c r="R30" s="31" t="s">
        <v>14</v>
      </c>
      <c r="S30" s="32">
        <v>0.51181834276163762</v>
      </c>
      <c r="T30" s="93">
        <v>-7.7542612693870527</v>
      </c>
      <c r="U30" s="94">
        <v>0.74565588938203975</v>
      </c>
      <c r="V30" s="26"/>
      <c r="W30" s="26"/>
      <c r="X30" s="26"/>
      <c r="Y30" s="26"/>
      <c r="Z30" s="26"/>
      <c r="AA30" s="26"/>
      <c r="AB30" s="26"/>
      <c r="AC30" s="26"/>
      <c r="AD30" s="26"/>
    </row>
    <row r="31" spans="1:30" s="27" customFormat="1" x14ac:dyDescent="0.3">
      <c r="A31" s="91">
        <v>45267</v>
      </c>
      <c r="B31" s="92" t="s">
        <v>339</v>
      </c>
      <c r="C31" s="31">
        <v>323</v>
      </c>
      <c r="D31" s="31" t="s">
        <v>28</v>
      </c>
      <c r="E31" s="95">
        <v>0.51225683752411189</v>
      </c>
      <c r="F31" s="22" t="s">
        <v>5</v>
      </c>
      <c r="G31" s="23">
        <v>4.9540546261488358E-5</v>
      </c>
      <c r="H31" s="22">
        <v>32</v>
      </c>
      <c r="I31" s="95">
        <v>0.21237458667750467</v>
      </c>
      <c r="J31" s="22" t="s">
        <v>5</v>
      </c>
      <c r="K31" s="24">
        <v>4.3285388755334833E-4</v>
      </c>
      <c r="L31" s="22">
        <v>32</v>
      </c>
      <c r="M31" s="23">
        <v>0.34841789333658268</v>
      </c>
      <c r="N31" s="22" t="s">
        <v>5</v>
      </c>
      <c r="O31" s="23">
        <v>3.3107920112573216E-5</v>
      </c>
      <c r="P31" s="22">
        <v>32</v>
      </c>
      <c r="Q31" s="92">
        <v>107</v>
      </c>
      <c r="R31" s="31" t="s">
        <v>14</v>
      </c>
      <c r="S31" s="32">
        <v>0.51180773902439791</v>
      </c>
      <c r="T31" s="93">
        <v>-7.9612783678295607</v>
      </c>
      <c r="U31" s="94">
        <v>0.98824503675726882</v>
      </c>
    </row>
    <row r="32" spans="1:30" s="27" customFormat="1" x14ac:dyDescent="0.3">
      <c r="A32" s="91">
        <v>45267</v>
      </c>
      <c r="B32" s="92" t="s">
        <v>340</v>
      </c>
      <c r="C32" s="31">
        <v>323</v>
      </c>
      <c r="D32" s="31" t="s">
        <v>28</v>
      </c>
      <c r="E32" s="95">
        <v>0.51218663414642096</v>
      </c>
      <c r="F32" s="22" t="s">
        <v>5</v>
      </c>
      <c r="G32" s="23">
        <v>3.6803816222738432E-5</v>
      </c>
      <c r="H32" s="22">
        <v>32</v>
      </c>
      <c r="I32" s="95">
        <v>0.18495951459580248</v>
      </c>
      <c r="J32" s="22" t="s">
        <v>5</v>
      </c>
      <c r="K32" s="24">
        <v>1.9609951453797267E-4</v>
      </c>
      <c r="L32" s="22">
        <v>30</v>
      </c>
      <c r="M32" s="23">
        <v>0.34838059279623279</v>
      </c>
      <c r="N32" s="22" t="s">
        <v>5</v>
      </c>
      <c r="O32" s="23">
        <v>1.9810260265974803E-5</v>
      </c>
      <c r="P32" s="22">
        <v>30</v>
      </c>
      <c r="Q32" s="92">
        <v>107</v>
      </c>
      <c r="R32" s="31" t="s">
        <v>14</v>
      </c>
      <c r="S32" s="32">
        <v>0.51179550900375526</v>
      </c>
      <c r="T32" s="93">
        <v>-8.2000454487274332</v>
      </c>
      <c r="U32" s="94">
        <v>0.74648636504629973</v>
      </c>
    </row>
    <row r="33" spans="1:21" s="27" customFormat="1" x14ac:dyDescent="0.3">
      <c r="A33" s="91"/>
      <c r="B33" s="92"/>
      <c r="C33" s="31"/>
      <c r="D33" s="31"/>
      <c r="E33" s="95"/>
      <c r="F33" s="22"/>
      <c r="G33" s="23"/>
      <c r="H33" s="22"/>
      <c r="I33" s="95"/>
      <c r="J33" s="22"/>
      <c r="K33" s="24"/>
      <c r="L33" s="22"/>
      <c r="M33" s="23"/>
      <c r="N33" s="22"/>
      <c r="O33" s="23"/>
      <c r="P33" s="22"/>
      <c r="Q33" s="92"/>
      <c r="R33" s="31"/>
      <c r="S33" s="32"/>
      <c r="T33" s="93"/>
      <c r="U33" s="94"/>
    </row>
    <row r="34" spans="1:21" s="27" customFormat="1" x14ac:dyDescent="0.3">
      <c r="A34" s="91">
        <v>45265</v>
      </c>
      <c r="B34" s="92" t="s">
        <v>44</v>
      </c>
      <c r="C34" s="31">
        <v>290</v>
      </c>
      <c r="D34" s="31" t="s">
        <v>28</v>
      </c>
      <c r="E34" s="96">
        <v>0.51237515978195425</v>
      </c>
      <c r="F34" s="31" t="s">
        <v>5</v>
      </c>
      <c r="G34" s="32">
        <v>9.4242738804265876E-5</v>
      </c>
      <c r="H34" s="31">
        <v>34</v>
      </c>
      <c r="I34" s="33">
        <v>0.21209324425116519</v>
      </c>
      <c r="J34" s="31" t="s">
        <v>5</v>
      </c>
      <c r="K34" s="33">
        <v>6.9366690582768641E-4</v>
      </c>
      <c r="L34" s="31">
        <v>35</v>
      </c>
      <c r="M34" s="32">
        <v>0.34843257548538997</v>
      </c>
      <c r="N34" s="31" t="s">
        <v>5</v>
      </c>
      <c r="O34" s="32">
        <v>3.7859146483666029E-5</v>
      </c>
      <c r="P34" s="31">
        <v>33</v>
      </c>
      <c r="Q34" s="92">
        <v>133</v>
      </c>
      <c r="R34" s="31" t="s">
        <v>14</v>
      </c>
      <c r="S34" s="32">
        <f>E34-I34*(EXP(6.54*10^(-12)*C34*10^6)-1)</f>
        <v>0.51197252203422505</v>
      </c>
      <c r="T34" s="93">
        <v>-5.5712487835712921</v>
      </c>
      <c r="U34" s="94">
        <v>1.8510784222626924</v>
      </c>
    </row>
    <row r="35" spans="1:21" s="27" customFormat="1" x14ac:dyDescent="0.3">
      <c r="A35" s="91">
        <v>45267</v>
      </c>
      <c r="B35" s="22" t="s">
        <v>92</v>
      </c>
      <c r="C35" s="31">
        <v>290</v>
      </c>
      <c r="D35" s="31" t="s">
        <v>28</v>
      </c>
      <c r="E35" s="23">
        <v>0.51240553058646721</v>
      </c>
      <c r="F35" s="22" t="s">
        <v>5</v>
      </c>
      <c r="G35" s="23">
        <v>6.3046625258147211E-5</v>
      </c>
      <c r="H35" s="22">
        <v>101</v>
      </c>
      <c r="I35" s="24">
        <v>0.24018811190069259</v>
      </c>
      <c r="J35" s="22" t="s">
        <v>5</v>
      </c>
      <c r="K35" s="24">
        <v>5.317450449191047E-4</v>
      </c>
      <c r="L35" s="22">
        <v>104</v>
      </c>
      <c r="M35" s="23">
        <v>0.34835265063322601</v>
      </c>
      <c r="N35" s="22" t="s">
        <v>5</v>
      </c>
      <c r="O35" s="23">
        <v>4.1649523298284839E-5</v>
      </c>
      <c r="P35" s="22">
        <v>100</v>
      </c>
      <c r="Q35" s="22" t="s">
        <v>348</v>
      </c>
      <c r="R35" s="31" t="s">
        <v>14</v>
      </c>
      <c r="S35" s="32">
        <f t="shared" ref="S35:S100" si="1">E35-I35*(EXP(6.54*10^(-12)*C35*10^6)-1)</f>
        <v>0.51194955755088811</v>
      </c>
      <c r="T35" s="93">
        <v>-6.0195480235536447</v>
      </c>
      <c r="U35" s="94">
        <v>1.2484289061369469</v>
      </c>
    </row>
    <row r="36" spans="1:21" s="27" customFormat="1" x14ac:dyDescent="0.3">
      <c r="A36" s="91">
        <v>45265</v>
      </c>
      <c r="B36" s="92" t="s">
        <v>45</v>
      </c>
      <c r="C36" s="31">
        <v>290</v>
      </c>
      <c r="D36" s="31" t="s">
        <v>28</v>
      </c>
      <c r="E36" s="96">
        <v>0.51243983251729808</v>
      </c>
      <c r="F36" s="31" t="s">
        <v>5</v>
      </c>
      <c r="G36" s="32">
        <v>5.7546391228176551E-5</v>
      </c>
      <c r="H36" s="31">
        <v>32</v>
      </c>
      <c r="I36" s="33">
        <v>0.26181750243257168</v>
      </c>
      <c r="J36" s="31" t="s">
        <v>5</v>
      </c>
      <c r="K36" s="33">
        <v>2.623346273396476E-4</v>
      </c>
      <c r="L36" s="31">
        <v>34</v>
      </c>
      <c r="M36" s="32">
        <v>0.3484397465494683</v>
      </c>
      <c r="N36" s="31" t="s">
        <v>5</v>
      </c>
      <c r="O36" s="32">
        <v>3.7152579478729811E-5</v>
      </c>
      <c r="P36" s="31">
        <v>34</v>
      </c>
      <c r="Q36" s="92">
        <v>133</v>
      </c>
      <c r="R36" s="31" t="s">
        <v>14</v>
      </c>
      <c r="S36" s="32">
        <f t="shared" si="1"/>
        <v>0.51194279825358202</v>
      </c>
      <c r="T36" s="93">
        <v>-6.1514990803512859</v>
      </c>
      <c r="U36" s="94">
        <v>1.1423999943789944</v>
      </c>
    </row>
    <row r="37" spans="1:21" s="27" customFormat="1" x14ac:dyDescent="0.3">
      <c r="A37" s="91">
        <v>45265</v>
      </c>
      <c r="B37" s="92" t="s">
        <v>46</v>
      </c>
      <c r="C37" s="31">
        <v>290</v>
      </c>
      <c r="D37" s="31" t="s">
        <v>28</v>
      </c>
      <c r="E37" s="96">
        <v>0.51240219459035785</v>
      </c>
      <c r="F37" s="31" t="s">
        <v>5</v>
      </c>
      <c r="G37" s="32">
        <v>7.7465486933359483E-5</v>
      </c>
      <c r="H37" s="31">
        <v>31</v>
      </c>
      <c r="I37" s="33">
        <v>0.24562091586020726</v>
      </c>
      <c r="J37" s="31" t="s">
        <v>5</v>
      </c>
      <c r="K37" s="33">
        <v>2.5929489992384814E-4</v>
      </c>
      <c r="L37" s="31">
        <v>33</v>
      </c>
      <c r="M37" s="32">
        <v>0.34842473402321561</v>
      </c>
      <c r="N37" s="31" t="s">
        <v>5</v>
      </c>
      <c r="O37" s="32">
        <v>4.0983130072272713E-5</v>
      </c>
      <c r="P37" s="31">
        <v>32</v>
      </c>
      <c r="Q37" s="92">
        <v>133</v>
      </c>
      <c r="R37" s="31" t="s">
        <v>14</v>
      </c>
      <c r="S37" s="32">
        <f t="shared" si="1"/>
        <v>0.51193590792146226</v>
      </c>
      <c r="T37" s="93">
        <v>-6.2860081223004016</v>
      </c>
      <c r="U37" s="94">
        <v>1.5262839688888126</v>
      </c>
    </row>
    <row r="38" spans="1:21" s="27" customFormat="1" x14ac:dyDescent="0.3">
      <c r="A38" s="91">
        <v>45267</v>
      </c>
      <c r="B38" s="22" t="s">
        <v>93</v>
      </c>
      <c r="C38" s="31">
        <v>290</v>
      </c>
      <c r="D38" s="31" t="s">
        <v>28</v>
      </c>
      <c r="E38" s="23">
        <v>0.51239684051310397</v>
      </c>
      <c r="F38" s="22" t="s">
        <v>5</v>
      </c>
      <c r="G38" s="23">
        <v>3.4299293241425809E-5</v>
      </c>
      <c r="H38" s="22">
        <v>102</v>
      </c>
      <c r="I38" s="24">
        <v>0.26316446328344389</v>
      </c>
      <c r="J38" s="22" t="s">
        <v>5</v>
      </c>
      <c r="K38" s="24">
        <v>6.9581823306945226E-4</v>
      </c>
      <c r="L38" s="22">
        <v>101</v>
      </c>
      <c r="M38" s="23">
        <v>0.34837364337877147</v>
      </c>
      <c r="N38" s="22" t="s">
        <v>5</v>
      </c>
      <c r="O38" s="23">
        <v>2.1807568685240984E-5</v>
      </c>
      <c r="P38" s="22">
        <v>105</v>
      </c>
      <c r="Q38" s="22" t="s">
        <v>348</v>
      </c>
      <c r="R38" s="31" t="s">
        <v>14</v>
      </c>
      <c r="S38" s="32">
        <f t="shared" si="1"/>
        <v>0.5118972491793351</v>
      </c>
      <c r="T38" s="93">
        <v>-7.0406815220891428</v>
      </c>
      <c r="U38" s="94">
        <v>0.70262153861147469</v>
      </c>
    </row>
    <row r="39" spans="1:21" s="27" customFormat="1" x14ac:dyDescent="0.3">
      <c r="A39" s="91">
        <v>45265</v>
      </c>
      <c r="B39" s="92" t="s">
        <v>47</v>
      </c>
      <c r="C39" s="31">
        <v>290</v>
      </c>
      <c r="D39" s="31" t="s">
        <v>28</v>
      </c>
      <c r="E39" s="96">
        <v>0.5123876165149569</v>
      </c>
      <c r="F39" s="31" t="s">
        <v>5</v>
      </c>
      <c r="G39" s="32">
        <v>8.1025521692857836E-5</v>
      </c>
      <c r="H39" s="31">
        <v>34</v>
      </c>
      <c r="I39" s="33">
        <v>0.25873279901167101</v>
      </c>
      <c r="J39" s="31" t="s">
        <v>5</v>
      </c>
      <c r="K39" s="33">
        <v>4.6520883198401916E-4</v>
      </c>
      <c r="L39" s="31">
        <v>33</v>
      </c>
      <c r="M39" s="32">
        <v>0.34836576597498581</v>
      </c>
      <c r="N39" s="31" t="s">
        <v>5</v>
      </c>
      <c r="O39" s="32">
        <v>7.751640393195289E-5</v>
      </c>
      <c r="P39" s="31">
        <v>34</v>
      </c>
      <c r="Q39" s="92">
        <v>133</v>
      </c>
      <c r="R39" s="31" t="s">
        <v>14</v>
      </c>
      <c r="S39" s="32">
        <f t="shared" si="1"/>
        <v>0.51189643825123832</v>
      </c>
      <c r="T39" s="93">
        <v>-7.056511987078018</v>
      </c>
      <c r="U39" s="94">
        <v>1.5950703507179402</v>
      </c>
    </row>
    <row r="40" spans="1:21" s="27" customFormat="1" x14ac:dyDescent="0.3">
      <c r="A40" s="91">
        <v>45265</v>
      </c>
      <c r="B40" s="92" t="s">
        <v>48</v>
      </c>
      <c r="C40" s="31">
        <v>290</v>
      </c>
      <c r="D40" s="31" t="s">
        <v>28</v>
      </c>
      <c r="E40" s="96">
        <v>0.51238911410440691</v>
      </c>
      <c r="F40" s="31" t="s">
        <v>5</v>
      </c>
      <c r="G40" s="32">
        <v>9.6332701633421758E-5</v>
      </c>
      <c r="H40" s="31">
        <v>33</v>
      </c>
      <c r="I40" s="33">
        <v>0.26012256566168285</v>
      </c>
      <c r="J40" s="31" t="s">
        <v>5</v>
      </c>
      <c r="K40" s="33">
        <v>4.1109280320383054E-4</v>
      </c>
      <c r="L40" s="31">
        <v>34</v>
      </c>
      <c r="M40" s="32">
        <v>0.34840235079547538</v>
      </c>
      <c r="N40" s="31" t="s">
        <v>5</v>
      </c>
      <c r="O40" s="32">
        <v>5.7168420358274941E-5</v>
      </c>
      <c r="P40" s="31">
        <v>33</v>
      </c>
      <c r="Q40" s="92">
        <v>133</v>
      </c>
      <c r="R40" s="31" t="s">
        <v>14</v>
      </c>
      <c r="S40" s="32">
        <f t="shared" si="1"/>
        <v>0.51189529750812002</v>
      </c>
      <c r="T40" s="93">
        <v>-7.0787809084138509</v>
      </c>
      <c r="U40" s="94">
        <v>1.8919873308652253</v>
      </c>
    </row>
    <row r="41" spans="1:21" s="27" customFormat="1" x14ac:dyDescent="0.3">
      <c r="A41" s="91">
        <v>45265</v>
      </c>
      <c r="B41" s="92" t="s">
        <v>49</v>
      </c>
      <c r="C41" s="31">
        <v>290</v>
      </c>
      <c r="D41" s="31" t="s">
        <v>28</v>
      </c>
      <c r="E41" s="96">
        <v>0.51231295823479817</v>
      </c>
      <c r="F41" s="31" t="s">
        <v>5</v>
      </c>
      <c r="G41" s="32">
        <v>6.255953065368974E-5</v>
      </c>
      <c r="H41" s="31">
        <v>33</v>
      </c>
      <c r="I41" s="33">
        <v>0.22365775994142267</v>
      </c>
      <c r="J41" s="31" t="s">
        <v>5</v>
      </c>
      <c r="K41" s="33">
        <v>1.1143841693676575E-4</v>
      </c>
      <c r="L41" s="31">
        <v>32</v>
      </c>
      <c r="M41" s="32">
        <v>0.34841572883288419</v>
      </c>
      <c r="N41" s="31" t="s">
        <v>5</v>
      </c>
      <c r="O41" s="32">
        <v>2.9831753662204239E-5</v>
      </c>
      <c r="P41" s="31">
        <v>32</v>
      </c>
      <c r="Q41" s="92">
        <v>133</v>
      </c>
      <c r="R41" s="31" t="s">
        <v>14</v>
      </c>
      <c r="S41" s="32">
        <f t="shared" si="1"/>
        <v>0.51188836641414437</v>
      </c>
      <c r="T41" s="93">
        <v>-7.2140856795221975</v>
      </c>
      <c r="U41" s="94">
        <v>1.2380611244849653</v>
      </c>
    </row>
    <row r="42" spans="1:21" s="27" customFormat="1" x14ac:dyDescent="0.3">
      <c r="A42" s="91">
        <v>45265</v>
      </c>
      <c r="B42" s="92" t="s">
        <v>50</v>
      </c>
      <c r="C42" s="31">
        <v>290</v>
      </c>
      <c r="D42" s="31" t="s">
        <v>28</v>
      </c>
      <c r="E42" s="96">
        <v>0.51235184230340725</v>
      </c>
      <c r="F42" s="31" t="s">
        <v>5</v>
      </c>
      <c r="G42" s="32">
        <v>6.1962004362078977E-5</v>
      </c>
      <c r="H42" s="31">
        <v>34</v>
      </c>
      <c r="I42" s="33">
        <v>0.24678484310108187</v>
      </c>
      <c r="J42" s="31" t="s">
        <v>5</v>
      </c>
      <c r="K42" s="33">
        <v>5.0104959754887447E-4</v>
      </c>
      <c r="L42" s="31">
        <v>34</v>
      </c>
      <c r="M42" s="32">
        <v>0.34840770911745395</v>
      </c>
      <c r="N42" s="31" t="s">
        <v>5</v>
      </c>
      <c r="O42" s="32">
        <v>3.5964140667664586E-5</v>
      </c>
      <c r="P42" s="31">
        <v>30</v>
      </c>
      <c r="Q42" s="92">
        <v>133</v>
      </c>
      <c r="R42" s="31" t="s">
        <v>14</v>
      </c>
      <c r="S42" s="32">
        <f t="shared" si="1"/>
        <v>0.51188334603540608</v>
      </c>
      <c r="T42" s="93">
        <v>-7.3120905829981986</v>
      </c>
      <c r="U42" s="94">
        <v>1.2275869906503625</v>
      </c>
    </row>
    <row r="43" spans="1:21" s="27" customFormat="1" x14ac:dyDescent="0.3">
      <c r="A43" s="91">
        <v>45265</v>
      </c>
      <c r="B43" s="92" t="s">
        <v>51</v>
      </c>
      <c r="C43" s="31">
        <v>290</v>
      </c>
      <c r="D43" s="31" t="s">
        <v>28</v>
      </c>
      <c r="E43" s="96">
        <v>0.51227982050907073</v>
      </c>
      <c r="F43" s="31" t="s">
        <v>5</v>
      </c>
      <c r="G43" s="32">
        <v>7.4796621229816931E-5</v>
      </c>
      <c r="H43" s="31">
        <v>35</v>
      </c>
      <c r="I43" s="96">
        <v>0.21470022380685069</v>
      </c>
      <c r="J43" s="31" t="s">
        <v>5</v>
      </c>
      <c r="K43" s="33">
        <v>2.891458858464005E-4</v>
      </c>
      <c r="L43" s="31">
        <v>34</v>
      </c>
      <c r="M43" s="32">
        <v>0.34833045434299048</v>
      </c>
      <c r="N43" s="31" t="s">
        <v>5</v>
      </c>
      <c r="O43" s="32">
        <v>4.9600523357495863E-5</v>
      </c>
      <c r="P43" s="31">
        <v>35</v>
      </c>
      <c r="Q43" s="92">
        <v>133</v>
      </c>
      <c r="R43" s="31" t="s">
        <v>14</v>
      </c>
      <c r="S43" s="32">
        <f t="shared" si="1"/>
        <v>0.51187223367217849</v>
      </c>
      <c r="T43" s="93">
        <v>-7.5290196519539609</v>
      </c>
      <c r="U43" s="94">
        <v>1.4741957039883515</v>
      </c>
    </row>
    <row r="44" spans="1:21" s="27" customFormat="1" x14ac:dyDescent="0.3">
      <c r="A44" s="91">
        <v>45265</v>
      </c>
      <c r="B44" s="92" t="s">
        <v>52</v>
      </c>
      <c r="C44" s="31">
        <v>290</v>
      </c>
      <c r="D44" s="31" t="s">
        <v>28</v>
      </c>
      <c r="E44" s="96">
        <v>0.51233948947904828</v>
      </c>
      <c r="F44" s="31" t="s">
        <v>5</v>
      </c>
      <c r="G44" s="32">
        <v>6.2975610265197858E-5</v>
      </c>
      <c r="H44" s="31">
        <v>27</v>
      </c>
      <c r="I44" s="33">
        <v>0.25050102753697551</v>
      </c>
      <c r="J44" s="31" t="s">
        <v>5</v>
      </c>
      <c r="K44" s="33">
        <v>4.7324342711450195E-4</v>
      </c>
      <c r="L44" s="31">
        <v>28</v>
      </c>
      <c r="M44" s="32">
        <v>0.34833130478278818</v>
      </c>
      <c r="N44" s="31" t="s">
        <v>5</v>
      </c>
      <c r="O44" s="32">
        <v>5.8883102846827753E-5</v>
      </c>
      <c r="P44" s="31">
        <v>26</v>
      </c>
      <c r="Q44" s="92">
        <v>133</v>
      </c>
      <c r="R44" s="31" t="s">
        <v>14</v>
      </c>
      <c r="S44" s="32">
        <f t="shared" si="1"/>
        <v>0.51186393840769073</v>
      </c>
      <c r="T44" s="93">
        <v>-7.69095496357175</v>
      </c>
      <c r="U44" s="94">
        <v>1.2470594656511313</v>
      </c>
    </row>
    <row r="45" spans="1:21" s="27" customFormat="1" x14ac:dyDescent="0.3">
      <c r="A45" s="91">
        <v>45265</v>
      </c>
      <c r="B45" s="92" t="s">
        <v>53</v>
      </c>
      <c r="C45" s="31">
        <v>290</v>
      </c>
      <c r="D45" s="31" t="s">
        <v>28</v>
      </c>
      <c r="E45" s="96">
        <v>0.5123177116575709</v>
      </c>
      <c r="F45" s="31" t="s">
        <v>5</v>
      </c>
      <c r="G45" s="32">
        <v>4.0433315886347825E-5</v>
      </c>
      <c r="H45" s="31">
        <v>32</v>
      </c>
      <c r="I45" s="96">
        <v>0.24176443354767746</v>
      </c>
      <c r="J45" s="31" t="s">
        <v>5</v>
      </c>
      <c r="K45" s="33">
        <v>6.6559218098050901E-4</v>
      </c>
      <c r="L45" s="31">
        <v>34</v>
      </c>
      <c r="M45" s="32">
        <v>0.34841429398184842</v>
      </c>
      <c r="N45" s="31" t="s">
        <v>5</v>
      </c>
      <c r="O45" s="32">
        <v>3.0378601493665374E-5</v>
      </c>
      <c r="P45" s="31">
        <v>32</v>
      </c>
      <c r="Q45" s="92">
        <v>133</v>
      </c>
      <c r="R45" s="31" t="s">
        <v>14</v>
      </c>
      <c r="S45" s="32">
        <f t="shared" si="1"/>
        <v>0.51185874613347626</v>
      </c>
      <c r="T45" s="93">
        <v>-7.7923155102022079</v>
      </c>
      <c r="U45" s="94">
        <v>0.81582145045634125</v>
      </c>
    </row>
    <row r="46" spans="1:21" s="27" customFormat="1" x14ac:dyDescent="0.3">
      <c r="A46" s="91">
        <v>45265</v>
      </c>
      <c r="B46" s="92" t="s">
        <v>54</v>
      </c>
      <c r="C46" s="31">
        <v>290</v>
      </c>
      <c r="D46" s="31" t="s">
        <v>28</v>
      </c>
      <c r="E46" s="96">
        <v>0.51235014083111241</v>
      </c>
      <c r="F46" s="31" t="s">
        <v>5</v>
      </c>
      <c r="G46" s="32">
        <v>9.6004874696906524E-5</v>
      </c>
      <c r="H46" s="31">
        <v>33</v>
      </c>
      <c r="I46" s="33">
        <v>0.26309726636791547</v>
      </c>
      <c r="J46" s="31" t="s">
        <v>5</v>
      </c>
      <c r="K46" s="33">
        <v>1.8946282106305391E-4</v>
      </c>
      <c r="L46" s="31">
        <v>34</v>
      </c>
      <c r="M46" s="32">
        <v>0.34838113123890313</v>
      </c>
      <c r="N46" s="31" t="s">
        <v>5</v>
      </c>
      <c r="O46" s="32">
        <v>4.6264088048195209E-5</v>
      </c>
      <c r="P46" s="31">
        <v>33</v>
      </c>
      <c r="Q46" s="92">
        <v>133</v>
      </c>
      <c r="R46" s="31" t="s">
        <v>14</v>
      </c>
      <c r="S46" s="32">
        <f t="shared" si="1"/>
        <v>0.51185067706394671</v>
      </c>
      <c r="T46" s="93">
        <v>-7.9498351758688912</v>
      </c>
      <c r="U46" s="94">
        <v>1.8850303893917617</v>
      </c>
    </row>
    <row r="47" spans="1:21" s="27" customFormat="1" x14ac:dyDescent="0.3">
      <c r="A47" s="91">
        <v>45265</v>
      </c>
      <c r="B47" s="92" t="s">
        <v>55</v>
      </c>
      <c r="C47" s="31">
        <v>290</v>
      </c>
      <c r="D47" s="31" t="s">
        <v>28</v>
      </c>
      <c r="E47" s="96">
        <v>0.51228113334417302</v>
      </c>
      <c r="F47" s="31" t="s">
        <v>5</v>
      </c>
      <c r="G47" s="32">
        <v>8.4898067039336538E-5</v>
      </c>
      <c r="H47" s="31">
        <v>33</v>
      </c>
      <c r="I47" s="96">
        <v>0.23348456488470734</v>
      </c>
      <c r="J47" s="31" t="s">
        <v>5</v>
      </c>
      <c r="K47" s="33">
        <v>3.0461073091938217E-4</v>
      </c>
      <c r="L47" s="31">
        <v>33</v>
      </c>
      <c r="M47" s="32">
        <v>0.34845526987855158</v>
      </c>
      <c r="N47" s="31" t="s">
        <v>5</v>
      </c>
      <c r="O47" s="32">
        <v>4.4801923952631337E-5</v>
      </c>
      <c r="P47" s="31">
        <v>33</v>
      </c>
      <c r="Q47" s="92">
        <v>133</v>
      </c>
      <c r="R47" s="31" t="s">
        <v>14</v>
      </c>
      <c r="S47" s="32">
        <f t="shared" si="1"/>
        <v>0.5118378863201265</v>
      </c>
      <c r="T47" s="93">
        <v>-8.199528611130269</v>
      </c>
      <c r="U47" s="94">
        <v>1.6698825365060967</v>
      </c>
    </row>
    <row r="48" spans="1:21" s="27" customFormat="1" x14ac:dyDescent="0.3">
      <c r="A48" s="91">
        <v>45267</v>
      </c>
      <c r="B48" s="22" t="s">
        <v>94</v>
      </c>
      <c r="C48" s="31">
        <v>290</v>
      </c>
      <c r="D48" s="31" t="s">
        <v>28</v>
      </c>
      <c r="E48" s="23">
        <v>0.51227032578384335</v>
      </c>
      <c r="F48" s="22" t="s">
        <v>5</v>
      </c>
      <c r="G48" s="23">
        <v>4.1088645099796671E-5</v>
      </c>
      <c r="H48" s="22">
        <v>99</v>
      </c>
      <c r="I48" s="24">
        <v>0.23013865487440988</v>
      </c>
      <c r="J48" s="22" t="s">
        <v>5</v>
      </c>
      <c r="K48" s="24">
        <v>2.3190413469839364E-4</v>
      </c>
      <c r="L48" s="22">
        <v>106</v>
      </c>
      <c r="M48" s="23">
        <v>0.34842640131305752</v>
      </c>
      <c r="N48" s="22" t="s">
        <v>5</v>
      </c>
      <c r="O48" s="23">
        <v>2.6838692205695642E-5</v>
      </c>
      <c r="P48" s="22">
        <v>102</v>
      </c>
      <c r="Q48" s="22" t="s">
        <v>348</v>
      </c>
      <c r="R48" s="31" t="s">
        <v>14</v>
      </c>
      <c r="S48" s="32">
        <f t="shared" si="1"/>
        <v>0.51183343063430087</v>
      </c>
      <c r="T48" s="93">
        <v>-8.2865099091600225</v>
      </c>
      <c r="U48" s="94">
        <v>0.82971341409779109</v>
      </c>
    </row>
    <row r="49" spans="1:21" s="27" customFormat="1" x14ac:dyDescent="0.3">
      <c r="A49" s="91">
        <v>45265</v>
      </c>
      <c r="B49" s="92" t="s">
        <v>56</v>
      </c>
      <c r="C49" s="31">
        <v>290</v>
      </c>
      <c r="D49" s="31" t="s">
        <v>28</v>
      </c>
      <c r="E49" s="96">
        <v>0.51226643648157311</v>
      </c>
      <c r="F49" s="31" t="s">
        <v>5</v>
      </c>
      <c r="G49" s="32">
        <v>9.2604027204006473E-5</v>
      </c>
      <c r="H49" s="31">
        <v>31</v>
      </c>
      <c r="I49" s="33">
        <v>0.24175594660833308</v>
      </c>
      <c r="J49" s="31" t="s">
        <v>5</v>
      </c>
      <c r="K49" s="33">
        <v>5.4184302065619233E-4</v>
      </c>
      <c r="L49" s="31">
        <v>33</v>
      </c>
      <c r="M49" s="32">
        <v>0.3484260557857996</v>
      </c>
      <c r="N49" s="31" t="s">
        <v>5</v>
      </c>
      <c r="O49" s="32">
        <v>7.7841980822402886E-5</v>
      </c>
      <c r="P49" s="31">
        <v>33</v>
      </c>
      <c r="Q49" s="92">
        <v>133</v>
      </c>
      <c r="R49" s="31" t="s">
        <v>14</v>
      </c>
      <c r="S49" s="32">
        <f t="shared" si="1"/>
        <v>0.51180748706908152</v>
      </c>
      <c r="T49" s="93">
        <v>-8.7929650468443477</v>
      </c>
      <c r="U49" s="94">
        <v>1.8194422742969307</v>
      </c>
    </row>
    <row r="50" spans="1:21" s="27" customFormat="1" x14ac:dyDescent="0.3">
      <c r="A50" s="91">
        <v>45265</v>
      </c>
      <c r="B50" s="92" t="s">
        <v>57</v>
      </c>
      <c r="C50" s="31">
        <v>290</v>
      </c>
      <c r="D50" s="31" t="s">
        <v>28</v>
      </c>
      <c r="E50" s="96">
        <v>0.51235898193234863</v>
      </c>
      <c r="F50" s="31" t="s">
        <v>5</v>
      </c>
      <c r="G50" s="32">
        <v>6.7133087524059502E-5</v>
      </c>
      <c r="H50" s="31">
        <v>32</v>
      </c>
      <c r="I50" s="96">
        <v>0.29245999149082597</v>
      </c>
      <c r="J50" s="31" t="s">
        <v>5</v>
      </c>
      <c r="K50" s="33">
        <v>4.6435574928669601E-4</v>
      </c>
      <c r="L50" s="31">
        <v>34</v>
      </c>
      <c r="M50" s="32">
        <v>0.34840913450143463</v>
      </c>
      <c r="N50" s="31" t="s">
        <v>5</v>
      </c>
      <c r="O50" s="32">
        <v>4.1270914208585343E-5</v>
      </c>
      <c r="P50" s="31">
        <v>32</v>
      </c>
      <c r="Q50" s="92">
        <v>133</v>
      </c>
      <c r="R50" s="31" t="s">
        <v>14</v>
      </c>
      <c r="S50" s="32">
        <f t="shared" si="1"/>
        <v>0.51180377597710702</v>
      </c>
      <c r="T50" s="93">
        <v>-8.865410818310604</v>
      </c>
      <c r="U50" s="94">
        <v>1.3278076411486148</v>
      </c>
    </row>
    <row r="51" spans="1:21" s="27" customFormat="1" x14ac:dyDescent="0.3">
      <c r="A51" s="91"/>
      <c r="B51" s="92"/>
      <c r="C51" s="31"/>
      <c r="D51" s="31"/>
      <c r="E51" s="96"/>
      <c r="F51" s="31"/>
      <c r="G51" s="32"/>
      <c r="H51" s="31"/>
      <c r="I51" s="96"/>
      <c r="J51" s="31"/>
      <c r="K51" s="33"/>
      <c r="L51" s="31"/>
      <c r="M51" s="32"/>
      <c r="N51" s="31"/>
      <c r="O51" s="32"/>
      <c r="P51" s="31"/>
      <c r="Q51" s="92"/>
      <c r="R51" s="31"/>
      <c r="S51" s="32"/>
      <c r="T51" s="93"/>
      <c r="U51" s="94"/>
    </row>
    <row r="52" spans="1:21" s="27" customFormat="1" x14ac:dyDescent="0.3">
      <c r="A52" s="91">
        <v>45267</v>
      </c>
      <c r="B52" s="92" t="s">
        <v>316</v>
      </c>
      <c r="C52" s="31">
        <v>290</v>
      </c>
      <c r="D52" s="31" t="s">
        <v>28</v>
      </c>
      <c r="E52" s="23">
        <v>0.51221708908365515</v>
      </c>
      <c r="F52" s="22" t="s">
        <v>5</v>
      </c>
      <c r="G52" s="23">
        <v>6.2198162738762492E-5</v>
      </c>
      <c r="H52" s="22">
        <v>80</v>
      </c>
      <c r="I52" s="24">
        <v>0.11270529093772841</v>
      </c>
      <c r="J52" s="22" t="s">
        <v>5</v>
      </c>
      <c r="K52" s="24">
        <v>1.9759044410189029E-3</v>
      </c>
      <c r="L52" s="22">
        <v>83</v>
      </c>
      <c r="M52" s="23">
        <v>0.34837503780810575</v>
      </c>
      <c r="N52" s="22" t="s">
        <v>5</v>
      </c>
      <c r="O52" s="23">
        <v>3.1970593628611403E-5</v>
      </c>
      <c r="P52" s="22">
        <v>81</v>
      </c>
      <c r="Q52" s="22" t="s">
        <v>348</v>
      </c>
      <c r="R52" s="31" t="s">
        <v>14</v>
      </c>
      <c r="S52" s="32">
        <f t="shared" si="1"/>
        <v>0.51200312939502601</v>
      </c>
      <c r="T52" s="93">
        <v>-4.9737497506696648</v>
      </c>
      <c r="U52" s="94">
        <v>1.2321133892766025</v>
      </c>
    </row>
    <row r="53" spans="1:21" s="27" customFormat="1" x14ac:dyDescent="0.3">
      <c r="A53" s="91">
        <v>45267</v>
      </c>
      <c r="B53" s="92" t="s">
        <v>317</v>
      </c>
      <c r="C53" s="31">
        <v>290</v>
      </c>
      <c r="D53" s="31" t="s">
        <v>28</v>
      </c>
      <c r="E53" s="23">
        <v>0.51223254188678613</v>
      </c>
      <c r="F53" s="22" t="s">
        <v>5</v>
      </c>
      <c r="G53" s="23">
        <v>5.3517792466143884E-5</v>
      </c>
      <c r="H53" s="22">
        <v>106</v>
      </c>
      <c r="I53" s="24">
        <v>0.12535504972505093</v>
      </c>
      <c r="J53" s="22" t="s">
        <v>5</v>
      </c>
      <c r="K53" s="24">
        <v>4.3125302959038406E-4</v>
      </c>
      <c r="L53" s="22">
        <v>104</v>
      </c>
      <c r="M53" s="23">
        <v>0.34842033275910128</v>
      </c>
      <c r="N53" s="22" t="s">
        <v>5</v>
      </c>
      <c r="O53" s="23">
        <v>3.5509984800833534E-5</v>
      </c>
      <c r="P53" s="22">
        <v>102</v>
      </c>
      <c r="Q53" s="22" t="s">
        <v>348</v>
      </c>
      <c r="R53" s="31" t="s">
        <v>14</v>
      </c>
      <c r="S53" s="32">
        <f t="shared" si="1"/>
        <v>0.51199456790008058</v>
      </c>
      <c r="T53" s="93">
        <v>-5.1408822578913327</v>
      </c>
      <c r="U53" s="94">
        <v>1.0657754603434926</v>
      </c>
    </row>
    <row r="54" spans="1:21" s="21" customFormat="1" x14ac:dyDescent="0.3">
      <c r="A54" s="91">
        <v>45267</v>
      </c>
      <c r="B54" s="92" t="s">
        <v>342</v>
      </c>
      <c r="C54" s="31">
        <v>290</v>
      </c>
      <c r="D54" s="31" t="s">
        <v>28</v>
      </c>
      <c r="E54" s="23">
        <v>0.51221058183392043</v>
      </c>
      <c r="F54" s="22" t="s">
        <v>5</v>
      </c>
      <c r="G54" s="23">
        <v>8.2520737379122107E-5</v>
      </c>
      <c r="H54" s="22">
        <v>33</v>
      </c>
      <c r="I54" s="24">
        <v>0.11563803835233666</v>
      </c>
      <c r="J54" s="22" t="s">
        <v>5</v>
      </c>
      <c r="K54" s="24">
        <v>6.2885652561215483E-4</v>
      </c>
      <c r="L54" s="22">
        <v>32</v>
      </c>
      <c r="M54" s="23">
        <v>0.34838187449998559</v>
      </c>
      <c r="N54" s="22" t="s">
        <v>5</v>
      </c>
      <c r="O54" s="23">
        <v>3.9976096233315626E-5</v>
      </c>
      <c r="P54" s="22">
        <v>35</v>
      </c>
      <c r="Q54" s="92">
        <v>107</v>
      </c>
      <c r="R54" s="31" t="s">
        <v>14</v>
      </c>
      <c r="S54" s="32">
        <f>E54-I54*(EXP(6.54*10^(-12)*C54*10^6)-1)</f>
        <v>0.51199105461852801</v>
      </c>
      <c r="T54" s="93">
        <v>-5.209466489756176</v>
      </c>
      <c r="U54" s="94">
        <v>1.6246850879945649</v>
      </c>
    </row>
    <row r="55" spans="1:21" s="27" customFormat="1" x14ac:dyDescent="0.3">
      <c r="A55" s="91">
        <v>45267</v>
      </c>
      <c r="B55" s="92" t="s">
        <v>318</v>
      </c>
      <c r="C55" s="31">
        <v>290</v>
      </c>
      <c r="D55" s="31" t="s">
        <v>28</v>
      </c>
      <c r="E55" s="95">
        <v>0.51225325823218204</v>
      </c>
      <c r="F55" s="22" t="s">
        <v>5</v>
      </c>
      <c r="G55" s="23">
        <v>8.8680250203137463E-5</v>
      </c>
      <c r="H55" s="22">
        <v>30</v>
      </c>
      <c r="I55" s="95">
        <v>0.13976328123879361</v>
      </c>
      <c r="J55" s="22" t="s">
        <v>5</v>
      </c>
      <c r="K55" s="24">
        <v>2.6639380856100534E-4</v>
      </c>
      <c r="L55" s="22">
        <v>28</v>
      </c>
      <c r="M55" s="23">
        <v>0.3484606254965647</v>
      </c>
      <c r="N55" s="22" t="s">
        <v>5</v>
      </c>
      <c r="O55" s="23">
        <v>5.1774452076845505E-5</v>
      </c>
      <c r="P55" s="22">
        <v>28</v>
      </c>
      <c r="Q55" s="92">
        <v>107</v>
      </c>
      <c r="R55" s="31" t="s">
        <v>14</v>
      </c>
      <c r="S55" s="32">
        <f t="shared" si="1"/>
        <v>0.51198793166333301</v>
      </c>
      <c r="T55" s="93">
        <v>-5.2704309982920527</v>
      </c>
      <c r="U55" s="94">
        <v>1.7431456901872984</v>
      </c>
    </row>
    <row r="56" spans="1:21" s="27" customFormat="1" x14ac:dyDescent="0.3">
      <c r="A56" s="91">
        <v>45267</v>
      </c>
      <c r="B56" s="92" t="s">
        <v>319</v>
      </c>
      <c r="C56" s="31">
        <v>290</v>
      </c>
      <c r="D56" s="31" t="s">
        <v>28</v>
      </c>
      <c r="E56" s="23">
        <v>0.51216789335713164</v>
      </c>
      <c r="F56" s="22" t="s">
        <v>5</v>
      </c>
      <c r="G56" s="23">
        <v>2.2034963062192524E-5</v>
      </c>
      <c r="H56" s="22">
        <v>100</v>
      </c>
      <c r="I56" s="24">
        <v>0.10975647580615162</v>
      </c>
      <c r="J56" s="22" t="s">
        <v>5</v>
      </c>
      <c r="K56" s="24">
        <v>2.3998696680272455E-4</v>
      </c>
      <c r="L56" s="22">
        <v>108</v>
      </c>
      <c r="M56" s="23">
        <v>0.34838271843212781</v>
      </c>
      <c r="N56" s="22" t="s">
        <v>5</v>
      </c>
      <c r="O56" s="23">
        <v>1.68763964351647E-5</v>
      </c>
      <c r="P56" s="22">
        <v>101</v>
      </c>
      <c r="Q56" s="22" t="s">
        <v>348</v>
      </c>
      <c r="R56" s="31" t="s">
        <v>14</v>
      </c>
      <c r="S56" s="32">
        <f t="shared" si="1"/>
        <v>0.51195953169821451</v>
      </c>
      <c r="T56" s="93">
        <v>-5.8248385410764048</v>
      </c>
      <c r="U56" s="94">
        <v>0.48033859405511037</v>
      </c>
    </row>
    <row r="57" spans="1:21" s="27" customFormat="1" x14ac:dyDescent="0.3">
      <c r="A57" s="91">
        <v>45267</v>
      </c>
      <c r="B57" s="92" t="s">
        <v>320</v>
      </c>
      <c r="C57" s="31">
        <v>290</v>
      </c>
      <c r="D57" s="31" t="s">
        <v>28</v>
      </c>
      <c r="E57" s="95">
        <v>0.51217291951873711</v>
      </c>
      <c r="F57" s="22" t="s">
        <v>5</v>
      </c>
      <c r="G57" s="23">
        <v>5.2042685679509124E-5</v>
      </c>
      <c r="H57" s="22">
        <v>34</v>
      </c>
      <c r="I57" s="95">
        <v>0.12203533384236476</v>
      </c>
      <c r="J57" s="22" t="s">
        <v>5</v>
      </c>
      <c r="K57" s="24">
        <v>3.7538053621986319E-4</v>
      </c>
      <c r="L57" s="22">
        <v>34</v>
      </c>
      <c r="M57" s="23">
        <v>0.34840036320714629</v>
      </c>
      <c r="N57" s="22" t="s">
        <v>5</v>
      </c>
      <c r="O57" s="23">
        <v>3.0335641555307719E-5</v>
      </c>
      <c r="P57" s="22">
        <v>33</v>
      </c>
      <c r="Q57" s="92">
        <v>107</v>
      </c>
      <c r="R57" s="31" t="s">
        <v>14</v>
      </c>
      <c r="S57" s="32">
        <f t="shared" si="1"/>
        <v>0.51194124767961202</v>
      </c>
      <c r="T57" s="93">
        <v>-6.1817684803677775</v>
      </c>
      <c r="U57" s="94">
        <v>1.0375995147456172</v>
      </c>
    </row>
    <row r="58" spans="1:21" s="27" customFormat="1" x14ac:dyDescent="0.3">
      <c r="A58" s="91">
        <v>45267</v>
      </c>
      <c r="B58" s="92" t="s">
        <v>321</v>
      </c>
      <c r="C58" s="31">
        <v>290</v>
      </c>
      <c r="D58" s="31" t="s">
        <v>28</v>
      </c>
      <c r="E58" s="95">
        <v>0.51214232707360541</v>
      </c>
      <c r="F58" s="22" t="s">
        <v>5</v>
      </c>
      <c r="G58" s="23">
        <v>5.8741231483014254E-5</v>
      </c>
      <c r="H58" s="22">
        <v>32</v>
      </c>
      <c r="I58" s="95">
        <v>0.1063727454614031</v>
      </c>
      <c r="J58" s="22" t="s">
        <v>5</v>
      </c>
      <c r="K58" s="24">
        <v>8.801673916816879E-5</v>
      </c>
      <c r="L58" s="22">
        <v>33</v>
      </c>
      <c r="M58" s="23">
        <v>0.34840572234480582</v>
      </c>
      <c r="N58" s="22" t="s">
        <v>5</v>
      </c>
      <c r="O58" s="23">
        <v>3.1972386468307651E-5</v>
      </c>
      <c r="P58" s="22">
        <v>33</v>
      </c>
      <c r="Q58" s="92">
        <v>107</v>
      </c>
      <c r="R58" s="31" t="s">
        <v>14</v>
      </c>
      <c r="S58" s="32">
        <f t="shared" si="1"/>
        <v>0.51194038908730333</v>
      </c>
      <c r="T58" s="93">
        <v>-6.1985294182820283</v>
      </c>
      <c r="U58" s="94">
        <v>1.1657603512136019</v>
      </c>
    </row>
    <row r="59" spans="1:21" s="27" customFormat="1" x14ac:dyDescent="0.3">
      <c r="A59" s="91">
        <v>45267</v>
      </c>
      <c r="B59" s="92" t="s">
        <v>322</v>
      </c>
      <c r="C59" s="31">
        <v>290</v>
      </c>
      <c r="D59" s="31" t="s">
        <v>28</v>
      </c>
      <c r="E59" s="23">
        <v>0.51214657795709317</v>
      </c>
      <c r="F59" s="22" t="s">
        <v>5</v>
      </c>
      <c r="G59" s="23">
        <v>2.9904466869744023E-5</v>
      </c>
      <c r="H59" s="22">
        <v>100</v>
      </c>
      <c r="I59" s="24">
        <v>0.11081944763540771</v>
      </c>
      <c r="J59" s="22" t="s">
        <v>5</v>
      </c>
      <c r="K59" s="24">
        <v>5.0720540117028692E-4</v>
      </c>
      <c r="L59" s="22">
        <v>106</v>
      </c>
      <c r="M59" s="23">
        <v>0.34841199607983436</v>
      </c>
      <c r="N59" s="22" t="s">
        <v>5</v>
      </c>
      <c r="O59" s="23">
        <v>1.8956520260485263E-5</v>
      </c>
      <c r="P59" s="22">
        <v>102</v>
      </c>
      <c r="Q59" s="22" t="s">
        <v>348</v>
      </c>
      <c r="R59" s="31" t="s">
        <v>14</v>
      </c>
      <c r="S59" s="32">
        <f t="shared" si="1"/>
        <v>0.51193619835279203</v>
      </c>
      <c r="T59" s="93">
        <v>-6.2803384913978633</v>
      </c>
      <c r="U59" s="94">
        <v>0.62149765311713334</v>
      </c>
    </row>
    <row r="60" spans="1:21" s="27" customFormat="1" x14ac:dyDescent="0.3">
      <c r="A60" s="91">
        <v>45267</v>
      </c>
      <c r="B60" s="92" t="s">
        <v>323</v>
      </c>
      <c r="C60" s="31">
        <v>290</v>
      </c>
      <c r="D60" s="31" t="s">
        <v>28</v>
      </c>
      <c r="E60" s="23">
        <v>0.51213888817646536</v>
      </c>
      <c r="F60" s="22" t="s">
        <v>5</v>
      </c>
      <c r="G60" s="23">
        <v>3.0317670400586906E-5</v>
      </c>
      <c r="H60" s="22">
        <v>60</v>
      </c>
      <c r="I60" s="24">
        <v>0.11719464238807591</v>
      </c>
      <c r="J60" s="22" t="s">
        <v>5</v>
      </c>
      <c r="K60" s="24">
        <v>5.2335315655536801E-4</v>
      </c>
      <c r="L60" s="22">
        <v>63</v>
      </c>
      <c r="M60" s="23">
        <v>0.34841466149141997</v>
      </c>
      <c r="N60" s="22" t="s">
        <v>5</v>
      </c>
      <c r="O60" s="23">
        <v>1.8994307457611892E-5</v>
      </c>
      <c r="P60" s="22">
        <v>60</v>
      </c>
      <c r="Q60" s="22" t="s">
        <v>348</v>
      </c>
      <c r="R60" s="31" t="s">
        <v>14</v>
      </c>
      <c r="S60" s="32">
        <f t="shared" si="1"/>
        <v>0.5119164059044643</v>
      </c>
      <c r="T60" s="93">
        <v>-6.6667151153576576</v>
      </c>
      <c r="U60" s="94">
        <v>0.62807651029372957</v>
      </c>
    </row>
    <row r="61" spans="1:21" s="27" customFormat="1" x14ac:dyDescent="0.3">
      <c r="A61" s="91">
        <v>45267</v>
      </c>
      <c r="B61" s="92" t="s">
        <v>343</v>
      </c>
      <c r="C61" s="31">
        <v>290</v>
      </c>
      <c r="D61" s="31" t="s">
        <v>28</v>
      </c>
      <c r="E61" s="95">
        <v>0.51213440924726639</v>
      </c>
      <c r="F61" s="22" t="s">
        <v>5</v>
      </c>
      <c r="G61" s="23">
        <v>4.0040258238323469E-5</v>
      </c>
      <c r="H61" s="22">
        <v>101</v>
      </c>
      <c r="I61" s="24">
        <v>0.11572113975279753</v>
      </c>
      <c r="J61" s="22" t="s">
        <v>5</v>
      </c>
      <c r="K61" s="24">
        <v>1.680497116521333E-4</v>
      </c>
      <c r="L61" s="22">
        <v>103</v>
      </c>
      <c r="M61" s="23">
        <v>0.34838386711129232</v>
      </c>
      <c r="N61" s="22" t="s">
        <v>5</v>
      </c>
      <c r="O61" s="23">
        <v>2.3691110729767519E-5</v>
      </c>
      <c r="P61" s="22">
        <v>106</v>
      </c>
      <c r="Q61" s="22" t="s">
        <v>348</v>
      </c>
      <c r="R61" s="31" t="s">
        <v>14</v>
      </c>
      <c r="S61" s="32">
        <f t="shared" si="1"/>
        <v>0.51191472427220164</v>
      </c>
      <c r="T61" s="93">
        <v>-6.6995429588678768</v>
      </c>
      <c r="U61" s="94">
        <v>0.80995922473452076</v>
      </c>
    </row>
    <row r="62" spans="1:21" s="27" customFormat="1" x14ac:dyDescent="0.3">
      <c r="A62" s="91">
        <v>45267</v>
      </c>
      <c r="B62" s="92" t="s">
        <v>324</v>
      </c>
      <c r="C62" s="31">
        <v>290</v>
      </c>
      <c r="D62" s="31" t="s">
        <v>28</v>
      </c>
      <c r="E62" s="23">
        <v>0.5122026019602175</v>
      </c>
      <c r="F62" s="22" t="s">
        <v>5</v>
      </c>
      <c r="G62" s="23">
        <v>5.3221454136673217E-5</v>
      </c>
      <c r="H62" s="22">
        <v>100</v>
      </c>
      <c r="I62" s="24">
        <v>0.1525332625843013</v>
      </c>
      <c r="J62" s="22" t="s">
        <v>5</v>
      </c>
      <c r="K62" s="24">
        <v>2.5831642168172233E-4</v>
      </c>
      <c r="L62" s="22">
        <v>97</v>
      </c>
      <c r="M62" s="23">
        <v>0.34839341777027361</v>
      </c>
      <c r="N62" s="22" t="s">
        <v>5</v>
      </c>
      <c r="O62" s="23">
        <v>3.1341845237663908E-5</v>
      </c>
      <c r="P62" s="22">
        <v>97</v>
      </c>
      <c r="Q62" s="22" t="s">
        <v>348</v>
      </c>
      <c r="R62" s="31" t="s">
        <v>14</v>
      </c>
      <c r="S62" s="32">
        <f t="shared" si="1"/>
        <v>0.51191303286282563</v>
      </c>
      <c r="T62" s="93">
        <v>-6.7325616654778653</v>
      </c>
      <c r="U62" s="94">
        <v>1.0601110107476297</v>
      </c>
    </row>
    <row r="63" spans="1:21" s="27" customFormat="1" x14ac:dyDescent="0.3">
      <c r="A63" s="91">
        <v>45267</v>
      </c>
      <c r="B63" s="92" t="s">
        <v>325</v>
      </c>
      <c r="C63" s="31">
        <v>290</v>
      </c>
      <c r="D63" s="31" t="s">
        <v>28</v>
      </c>
      <c r="E63" s="95">
        <v>0.51215286021804862</v>
      </c>
      <c r="F63" s="22" t="s">
        <v>5</v>
      </c>
      <c r="G63" s="23">
        <v>7.5347073193453301E-5</v>
      </c>
      <c r="H63" s="22">
        <v>33</v>
      </c>
      <c r="I63" s="95">
        <v>0.13114088856408376</v>
      </c>
      <c r="J63" s="22" t="s">
        <v>5</v>
      </c>
      <c r="K63" s="24">
        <v>3.3291154741011065E-4</v>
      </c>
      <c r="L63" s="22">
        <v>33</v>
      </c>
      <c r="M63" s="23">
        <v>0.34839856567124627</v>
      </c>
      <c r="N63" s="22" t="s">
        <v>5</v>
      </c>
      <c r="O63" s="23">
        <v>5.6625953856180132E-5</v>
      </c>
      <c r="P63" s="22">
        <v>34</v>
      </c>
      <c r="Q63" s="92">
        <v>107</v>
      </c>
      <c r="R63" s="31" t="s">
        <v>14</v>
      </c>
      <c r="S63" s="32">
        <f t="shared" si="1"/>
        <v>0.51190390239672301</v>
      </c>
      <c r="T63" s="93">
        <v>-6.9108012955376719</v>
      </c>
      <c r="U63" s="94">
        <v>1.4853659035474047</v>
      </c>
    </row>
    <row r="64" spans="1:21" s="21" customFormat="1" x14ac:dyDescent="0.3">
      <c r="A64" s="91">
        <v>45267</v>
      </c>
      <c r="B64" s="92" t="s">
        <v>341</v>
      </c>
      <c r="C64" s="31">
        <v>290</v>
      </c>
      <c r="D64" s="31" t="s">
        <v>28</v>
      </c>
      <c r="E64" s="23">
        <v>0.51210216972992306</v>
      </c>
      <c r="F64" s="22" t="s">
        <v>5</v>
      </c>
      <c r="G64" s="23">
        <v>4.7584418644508739E-5</v>
      </c>
      <c r="H64" s="22">
        <v>46</v>
      </c>
      <c r="I64" s="24">
        <v>0.11544977495652363</v>
      </c>
      <c r="J64" s="22" t="s">
        <v>5</v>
      </c>
      <c r="K64" s="24">
        <v>7.2066972170879834E-5</v>
      </c>
      <c r="L64" s="22">
        <v>45</v>
      </c>
      <c r="M64" s="23">
        <v>0.34838811387959562</v>
      </c>
      <c r="N64" s="22" t="s">
        <v>5</v>
      </c>
      <c r="O64" s="23">
        <v>3.4894065715284243E-5</v>
      </c>
      <c r="P64" s="22">
        <v>46</v>
      </c>
      <c r="Q64" s="92">
        <v>107</v>
      </c>
      <c r="R64" s="31" t="s">
        <v>14</v>
      </c>
      <c r="S64" s="32">
        <f>E64-I64*(EXP(6.54*10^(-12)*C64*10^6)-1)</f>
        <v>0.51188299991370168</v>
      </c>
      <c r="T64" s="93">
        <v>-7.3188473688901023</v>
      </c>
      <c r="U64" s="94">
        <v>0.95228016357935963</v>
      </c>
    </row>
    <row r="65" spans="1:21" s="27" customFormat="1" x14ac:dyDescent="0.3">
      <c r="A65" s="91">
        <v>45267</v>
      </c>
      <c r="B65" s="92" t="s">
        <v>326</v>
      </c>
      <c r="C65" s="31">
        <v>290</v>
      </c>
      <c r="D65" s="31" t="s">
        <v>28</v>
      </c>
      <c r="E65" s="95">
        <v>0.51217642646274297</v>
      </c>
      <c r="F65" s="22" t="s">
        <v>5</v>
      </c>
      <c r="G65" s="23">
        <v>1.0800515249566835E-4</v>
      </c>
      <c r="H65" s="22">
        <v>33</v>
      </c>
      <c r="I65" s="95">
        <v>0.16003415940621848</v>
      </c>
      <c r="J65" s="22" t="s">
        <v>5</v>
      </c>
      <c r="K65" s="24">
        <v>4.7825690039860115E-4</v>
      </c>
      <c r="L65" s="22">
        <v>34</v>
      </c>
      <c r="M65" s="23">
        <v>0.34842531711170893</v>
      </c>
      <c r="N65" s="22" t="s">
        <v>5</v>
      </c>
      <c r="O65" s="23">
        <v>6.1738074148957276E-5</v>
      </c>
      <c r="P65" s="22">
        <v>33</v>
      </c>
      <c r="Q65" s="92">
        <v>107</v>
      </c>
      <c r="R65" s="31" t="s">
        <v>14</v>
      </c>
      <c r="S65" s="32">
        <f t="shared" si="1"/>
        <v>0.51187261766519943</v>
      </c>
      <c r="T65" s="93">
        <v>-7.5215235643244505</v>
      </c>
      <c r="U65" s="94">
        <v>2.1177629112158676</v>
      </c>
    </row>
    <row r="66" spans="1:21" s="27" customFormat="1" x14ac:dyDescent="0.3">
      <c r="A66" s="91">
        <v>45267</v>
      </c>
      <c r="B66" s="92" t="s">
        <v>327</v>
      </c>
      <c r="C66" s="31">
        <v>290</v>
      </c>
      <c r="D66" s="31" t="s">
        <v>28</v>
      </c>
      <c r="E66" s="95">
        <v>0.51204615402073672</v>
      </c>
      <c r="F66" s="22" t="s">
        <v>5</v>
      </c>
      <c r="G66" s="23">
        <v>5.8026542734062651E-5</v>
      </c>
      <c r="H66" s="22">
        <v>32</v>
      </c>
      <c r="I66" s="95">
        <v>0.12084558953072448</v>
      </c>
      <c r="J66" s="22" t="s">
        <v>5</v>
      </c>
      <c r="K66" s="24">
        <v>9.2338184940588366E-4</v>
      </c>
      <c r="L66" s="22">
        <v>34</v>
      </c>
      <c r="M66" s="23">
        <v>0.34838797677930017</v>
      </c>
      <c r="N66" s="22" t="s">
        <v>5</v>
      </c>
      <c r="O66" s="23">
        <v>3.7651245381811769E-5</v>
      </c>
      <c r="P66" s="22">
        <v>32</v>
      </c>
      <c r="Q66" s="92">
        <v>107</v>
      </c>
      <c r="R66" s="31" t="s">
        <v>14</v>
      </c>
      <c r="S66" s="32">
        <f t="shared" si="1"/>
        <v>0.51181674079183614</v>
      </c>
      <c r="T66" s="93">
        <v>-8.6123192723663866</v>
      </c>
      <c r="U66" s="94">
        <v>1.1520518611021788</v>
      </c>
    </row>
    <row r="67" spans="1:21" s="27" customFormat="1" x14ac:dyDescent="0.3">
      <c r="A67" s="91"/>
      <c r="B67" s="92"/>
      <c r="C67" s="31"/>
      <c r="D67" s="31"/>
      <c r="E67" s="95"/>
      <c r="F67" s="22"/>
      <c r="G67" s="23"/>
      <c r="H67" s="22"/>
      <c r="I67" s="95"/>
      <c r="J67" s="22"/>
      <c r="K67" s="24"/>
      <c r="L67" s="22"/>
      <c r="M67" s="23"/>
      <c r="N67" s="22"/>
      <c r="O67" s="23"/>
      <c r="P67" s="22"/>
      <c r="Q67" s="92"/>
      <c r="R67" s="31"/>
      <c r="S67" s="32"/>
      <c r="T67" s="93"/>
      <c r="U67" s="94"/>
    </row>
    <row r="68" spans="1:21" s="27" customFormat="1" x14ac:dyDescent="0.3">
      <c r="A68" s="91">
        <v>45265</v>
      </c>
      <c r="B68" s="92" t="s">
        <v>58</v>
      </c>
      <c r="C68" s="31">
        <v>290</v>
      </c>
      <c r="D68" s="31" t="s">
        <v>28</v>
      </c>
      <c r="E68" s="32">
        <v>0.51260129640865981</v>
      </c>
      <c r="F68" s="31" t="s">
        <v>5</v>
      </c>
      <c r="G68" s="32">
        <v>8.0954254545585427E-5</v>
      </c>
      <c r="H68" s="31">
        <v>32</v>
      </c>
      <c r="I68" s="33">
        <v>0.30465815347416486</v>
      </c>
      <c r="J68" s="31" t="s">
        <v>5</v>
      </c>
      <c r="K68" s="33">
        <v>2.8316585046804293E-4</v>
      </c>
      <c r="L68" s="31">
        <v>32</v>
      </c>
      <c r="M68" s="32">
        <v>0.34838849252236825</v>
      </c>
      <c r="N68" s="31" t="s">
        <v>5</v>
      </c>
      <c r="O68" s="32">
        <v>5.2611060959801153E-5</v>
      </c>
      <c r="P68" s="31">
        <v>32</v>
      </c>
      <c r="Q68" s="92">
        <v>133</v>
      </c>
      <c r="R68" s="31" t="s">
        <v>14</v>
      </c>
      <c r="S68" s="32">
        <f t="shared" si="1"/>
        <v>0.51202293346657146</v>
      </c>
      <c r="T68" s="93">
        <v>-4.5871462250379746</v>
      </c>
      <c r="U68" s="94">
        <v>1.5937048007598529</v>
      </c>
    </row>
    <row r="69" spans="1:21" s="27" customFormat="1" x14ac:dyDescent="0.3">
      <c r="A69" s="91">
        <v>45265</v>
      </c>
      <c r="B69" s="92" t="s">
        <v>59</v>
      </c>
      <c r="C69" s="31">
        <v>290</v>
      </c>
      <c r="D69" s="31" t="s">
        <v>28</v>
      </c>
      <c r="E69" s="32">
        <v>0.51250375902797984</v>
      </c>
      <c r="F69" s="31" t="s">
        <v>5</v>
      </c>
      <c r="G69" s="32">
        <v>9.4000407693595119E-5</v>
      </c>
      <c r="H69" s="31">
        <v>31</v>
      </c>
      <c r="I69" s="33">
        <v>0.27410324278897746</v>
      </c>
      <c r="J69" s="31" t="s">
        <v>5</v>
      </c>
      <c r="K69" s="33">
        <v>4.7591443148970467E-4</v>
      </c>
      <c r="L69" s="31">
        <v>33</v>
      </c>
      <c r="M69" s="32">
        <v>0.34841890459971903</v>
      </c>
      <c r="N69" s="31" t="s">
        <v>5</v>
      </c>
      <c r="O69" s="32">
        <v>5.351325796177238E-5</v>
      </c>
      <c r="P69" s="31">
        <v>31</v>
      </c>
      <c r="Q69" s="92">
        <v>133</v>
      </c>
      <c r="R69" s="31" t="s">
        <v>14</v>
      </c>
      <c r="S69" s="32">
        <f t="shared" si="1"/>
        <v>0.51198340151866129</v>
      </c>
      <c r="T69" s="93">
        <v>-5.3588658384562393</v>
      </c>
      <c r="U69" s="94">
        <v>1.8461954759399886</v>
      </c>
    </row>
    <row r="70" spans="1:21" s="27" customFormat="1" x14ac:dyDescent="0.3">
      <c r="A70" s="91">
        <v>45265</v>
      </c>
      <c r="B70" s="92" t="s">
        <v>60</v>
      </c>
      <c r="C70" s="31">
        <v>290</v>
      </c>
      <c r="D70" s="31" t="s">
        <v>28</v>
      </c>
      <c r="E70" s="96">
        <v>0.51261950633587527</v>
      </c>
      <c r="F70" s="31" t="s">
        <v>5</v>
      </c>
      <c r="G70" s="32">
        <v>1.3999338358611333E-4</v>
      </c>
      <c r="H70" s="31">
        <v>34</v>
      </c>
      <c r="I70" s="96">
        <v>0.33403810327258493</v>
      </c>
      <c r="J70" s="31" t="s">
        <v>5</v>
      </c>
      <c r="K70" s="33">
        <v>5.1250980286525482E-4</v>
      </c>
      <c r="L70" s="31">
        <v>34</v>
      </c>
      <c r="M70" s="32">
        <v>0.34848955712292434</v>
      </c>
      <c r="N70" s="31" t="s">
        <v>5</v>
      </c>
      <c r="O70" s="32">
        <v>8.537802280193186E-5</v>
      </c>
      <c r="P70" s="31">
        <v>34</v>
      </c>
      <c r="Q70" s="92">
        <v>133</v>
      </c>
      <c r="R70" s="31" t="s">
        <v>14</v>
      </c>
      <c r="S70" s="32">
        <f t="shared" si="1"/>
        <v>0.51198536850639242</v>
      </c>
      <c r="T70" s="93">
        <v>-5.3204674520446193</v>
      </c>
      <c r="U70" s="94">
        <v>2.7393025033736822</v>
      </c>
    </row>
    <row r="71" spans="1:21" s="27" customFormat="1" x14ac:dyDescent="0.3">
      <c r="A71" s="91">
        <v>45265</v>
      </c>
      <c r="B71" s="92" t="s">
        <v>61</v>
      </c>
      <c r="C71" s="31">
        <v>290</v>
      </c>
      <c r="D71" s="31" t="s">
        <v>28</v>
      </c>
      <c r="E71" s="96">
        <v>0.51256315510746842</v>
      </c>
      <c r="F71" s="31" t="s">
        <v>5</v>
      </c>
      <c r="G71" s="32">
        <v>1.7436341328176531E-4</v>
      </c>
      <c r="H71" s="31">
        <v>35</v>
      </c>
      <c r="I71" s="96">
        <v>0.31909585600334944</v>
      </c>
      <c r="J71" s="31" t="s">
        <v>5</v>
      </c>
      <c r="K71" s="33">
        <v>2.4117935730871316E-4</v>
      </c>
      <c r="L71" s="31">
        <v>34</v>
      </c>
      <c r="M71" s="32">
        <v>0.34828533646996357</v>
      </c>
      <c r="N71" s="31" t="s">
        <v>5</v>
      </c>
      <c r="O71" s="32">
        <v>1.1113703951475807E-4</v>
      </c>
      <c r="P71" s="31">
        <v>33</v>
      </c>
      <c r="Q71" s="92">
        <v>133</v>
      </c>
      <c r="R71" s="31" t="s">
        <v>14</v>
      </c>
      <c r="S71" s="32">
        <f t="shared" si="1"/>
        <v>0.51195738363547016</v>
      </c>
      <c r="T71" s="93">
        <v>-5.8667717682081566</v>
      </c>
      <c r="U71" s="94">
        <v>3.4081102332972644</v>
      </c>
    </row>
    <row r="72" spans="1:21" s="27" customFormat="1" x14ac:dyDescent="0.3">
      <c r="A72" s="91">
        <v>45265</v>
      </c>
      <c r="B72" s="92" t="s">
        <v>62</v>
      </c>
      <c r="C72" s="31">
        <v>290</v>
      </c>
      <c r="D72" s="31" t="s">
        <v>28</v>
      </c>
      <c r="E72" s="32">
        <v>0.51249729856557924</v>
      </c>
      <c r="F72" s="31" t="s">
        <v>5</v>
      </c>
      <c r="G72" s="32">
        <v>1.2439786220799347E-4</v>
      </c>
      <c r="H72" s="31">
        <v>33</v>
      </c>
      <c r="I72" s="33">
        <v>0.28858786954562915</v>
      </c>
      <c r="J72" s="31" t="s">
        <v>5</v>
      </c>
      <c r="K72" s="33">
        <v>5.4730826500321537E-4</v>
      </c>
      <c r="L72" s="31">
        <v>33</v>
      </c>
      <c r="M72" s="32">
        <v>0.34846747076460649</v>
      </c>
      <c r="N72" s="31" t="s">
        <v>5</v>
      </c>
      <c r="O72" s="32">
        <v>7.9050145456041834E-5</v>
      </c>
      <c r="P72" s="31">
        <v>33</v>
      </c>
      <c r="Q72" s="92">
        <v>133</v>
      </c>
      <c r="R72" s="31" t="s">
        <v>14</v>
      </c>
      <c r="S72" s="32">
        <f t="shared" si="1"/>
        <v>0.51194944344541227</v>
      </c>
      <c r="T72" s="93">
        <v>-6.0217755240532522</v>
      </c>
      <c r="U72" s="94">
        <v>2.4361236601549026</v>
      </c>
    </row>
    <row r="73" spans="1:21" s="27" customFormat="1" x14ac:dyDescent="0.3">
      <c r="A73" s="91">
        <v>45265</v>
      </c>
      <c r="B73" s="92" t="s">
        <v>63</v>
      </c>
      <c r="C73" s="31">
        <v>290</v>
      </c>
      <c r="D73" s="31" t="s">
        <v>28</v>
      </c>
      <c r="E73" s="32">
        <v>0.51243416284919363</v>
      </c>
      <c r="F73" s="31" t="s">
        <v>5</v>
      </c>
      <c r="G73" s="32">
        <v>8.8328550074984503E-5</v>
      </c>
      <c r="H73" s="31">
        <v>34</v>
      </c>
      <c r="I73" s="33">
        <v>0.27545023538594904</v>
      </c>
      <c r="J73" s="31" t="s">
        <v>5</v>
      </c>
      <c r="K73" s="33">
        <v>1.2163146968203421E-3</v>
      </c>
      <c r="L73" s="31">
        <v>33</v>
      </c>
      <c r="M73" s="32">
        <v>0.34839018893938523</v>
      </c>
      <c r="N73" s="31" t="s">
        <v>5</v>
      </c>
      <c r="O73" s="32">
        <v>4.9764521709301567E-5</v>
      </c>
      <c r="P73" s="31">
        <v>33</v>
      </c>
      <c r="Q73" s="92">
        <v>133</v>
      </c>
      <c r="R73" s="31" t="s">
        <v>14</v>
      </c>
      <c r="S73" s="32">
        <f t="shared" si="1"/>
        <v>0.51191124820955558</v>
      </c>
      <c r="T73" s="93">
        <v>-6.7674006249640595</v>
      </c>
      <c r="U73" s="94">
        <v>1.7363466498309819</v>
      </c>
    </row>
    <row r="74" spans="1:21" s="27" customFormat="1" x14ac:dyDescent="0.3">
      <c r="A74" s="91">
        <v>45265</v>
      </c>
      <c r="B74" s="92" t="s">
        <v>64</v>
      </c>
      <c r="C74" s="31">
        <v>290</v>
      </c>
      <c r="D74" s="31" t="s">
        <v>28</v>
      </c>
      <c r="E74" s="96">
        <v>0.51253321920718142</v>
      </c>
      <c r="F74" s="31" t="s">
        <v>5</v>
      </c>
      <c r="G74" s="32">
        <v>1.1329626553931338E-4</v>
      </c>
      <c r="H74" s="31">
        <v>31</v>
      </c>
      <c r="I74" s="96">
        <v>0.3437979705619873</v>
      </c>
      <c r="J74" s="31" t="s">
        <v>5</v>
      </c>
      <c r="K74" s="33">
        <v>2.1597608621856373E-3</v>
      </c>
      <c r="L74" s="31">
        <v>33</v>
      </c>
      <c r="M74" s="32">
        <v>0.3484343913099292</v>
      </c>
      <c r="N74" s="31" t="s">
        <v>5</v>
      </c>
      <c r="O74" s="32">
        <v>5.7230255994907095E-5</v>
      </c>
      <c r="P74" s="31">
        <v>32</v>
      </c>
      <c r="Q74" s="92">
        <v>133</v>
      </c>
      <c r="R74" s="31" t="s">
        <v>14</v>
      </c>
      <c r="S74" s="32">
        <f t="shared" si="1"/>
        <v>0.51188055324872672</v>
      </c>
      <c r="T74" s="93">
        <v>-7.3666097344815551</v>
      </c>
      <c r="U74" s="94">
        <v>2.2204867157184949</v>
      </c>
    </row>
    <row r="75" spans="1:21" s="27" customFormat="1" x14ac:dyDescent="0.3">
      <c r="A75" s="91">
        <v>45265</v>
      </c>
      <c r="B75" s="92" t="s">
        <v>65</v>
      </c>
      <c r="C75" s="31">
        <v>290</v>
      </c>
      <c r="D75" s="31" t="s">
        <v>28</v>
      </c>
      <c r="E75" s="32">
        <v>0.5124573497845627</v>
      </c>
      <c r="F75" s="31" t="s">
        <v>5</v>
      </c>
      <c r="G75" s="32">
        <v>9.2528085910355563E-5</v>
      </c>
      <c r="H75" s="31">
        <v>32</v>
      </c>
      <c r="I75" s="33">
        <v>0.30432559682204058</v>
      </c>
      <c r="J75" s="31" t="s">
        <v>5</v>
      </c>
      <c r="K75" s="33">
        <v>3.912699684178725E-4</v>
      </c>
      <c r="L75" s="31">
        <v>31</v>
      </c>
      <c r="M75" s="32">
        <v>0.34837625942620276</v>
      </c>
      <c r="N75" s="31" t="s">
        <v>5</v>
      </c>
      <c r="O75" s="32">
        <v>7.4392699711554419E-5</v>
      </c>
      <c r="P75" s="31">
        <v>31</v>
      </c>
      <c r="Q75" s="92">
        <v>133</v>
      </c>
      <c r="R75" s="31" t="s">
        <v>14</v>
      </c>
      <c r="S75" s="32">
        <f t="shared" si="1"/>
        <v>0.51187961816791738</v>
      </c>
      <c r="T75" s="93">
        <v>-7.3848638362605801</v>
      </c>
      <c r="U75" s="94">
        <v>1.8176698610086861</v>
      </c>
    </row>
    <row r="76" spans="1:21" s="27" customFormat="1" x14ac:dyDescent="0.3">
      <c r="A76" s="91">
        <v>45267</v>
      </c>
      <c r="B76" s="92" t="s">
        <v>95</v>
      </c>
      <c r="C76" s="31">
        <v>290</v>
      </c>
      <c r="D76" s="31" t="s">
        <v>28</v>
      </c>
      <c r="E76" s="95">
        <v>0.51246143219666318</v>
      </c>
      <c r="F76" s="22" t="s">
        <v>5</v>
      </c>
      <c r="G76" s="23">
        <v>6.0323860264754714E-5</v>
      </c>
      <c r="H76" s="22">
        <v>104</v>
      </c>
      <c r="I76" s="24">
        <v>0.3123547116762001</v>
      </c>
      <c r="J76" s="22" t="s">
        <v>5</v>
      </c>
      <c r="K76" s="24">
        <v>4.8545097619879553E-4</v>
      </c>
      <c r="L76" s="22">
        <v>101</v>
      </c>
      <c r="M76" s="23">
        <v>0.3483841577827857</v>
      </c>
      <c r="N76" s="22" t="s">
        <v>5</v>
      </c>
      <c r="O76" s="23">
        <v>3.8563251537712503E-5</v>
      </c>
      <c r="P76" s="22">
        <v>103</v>
      </c>
      <c r="Q76" s="22" t="s">
        <v>348</v>
      </c>
      <c r="R76" s="31" t="s">
        <v>14</v>
      </c>
      <c r="S76" s="32">
        <f t="shared" si="1"/>
        <v>0.51186845811092108</v>
      </c>
      <c r="T76" s="93">
        <v>-7.6027239551323955</v>
      </c>
      <c r="U76" s="94">
        <v>1.1961440047447254</v>
      </c>
    </row>
    <row r="77" spans="1:21" s="27" customFormat="1" x14ac:dyDescent="0.3">
      <c r="A77" s="91">
        <v>45265</v>
      </c>
      <c r="B77" s="92" t="s">
        <v>66</v>
      </c>
      <c r="C77" s="31">
        <v>290</v>
      </c>
      <c r="D77" s="31" t="s">
        <v>28</v>
      </c>
      <c r="E77" s="96">
        <v>0.51240462880128124</v>
      </c>
      <c r="F77" s="31" t="s">
        <v>5</v>
      </c>
      <c r="G77" s="32">
        <v>8.9709946327368889E-5</v>
      </c>
      <c r="H77" s="31">
        <v>34</v>
      </c>
      <c r="I77" s="96">
        <v>0.28345780475872967</v>
      </c>
      <c r="J77" s="31" t="s">
        <v>5</v>
      </c>
      <c r="K77" s="33">
        <v>3.5902311888943783E-4</v>
      </c>
      <c r="L77" s="31">
        <v>35</v>
      </c>
      <c r="M77" s="32">
        <v>0.34837941390646171</v>
      </c>
      <c r="N77" s="31" t="s">
        <v>5</v>
      </c>
      <c r="O77" s="32">
        <v>6.5697358951028289E-5</v>
      </c>
      <c r="P77" s="31">
        <v>34</v>
      </c>
      <c r="Q77" s="92">
        <v>133</v>
      </c>
      <c r="R77" s="31" t="s">
        <v>14</v>
      </c>
      <c r="S77" s="32">
        <f t="shared" si="1"/>
        <v>0.51186651259448135</v>
      </c>
      <c r="T77" s="93">
        <v>-7.640703191524878</v>
      </c>
      <c r="U77" s="94">
        <v>1.7630891198528187</v>
      </c>
    </row>
    <row r="78" spans="1:21" s="27" customFormat="1" x14ac:dyDescent="0.3">
      <c r="A78" s="91">
        <v>45265</v>
      </c>
      <c r="B78" s="92" t="s">
        <v>67</v>
      </c>
      <c r="C78" s="31">
        <v>290</v>
      </c>
      <c r="D78" s="31" t="s">
        <v>28</v>
      </c>
      <c r="E78" s="96">
        <v>0.51240334297276879</v>
      </c>
      <c r="F78" s="31" t="s">
        <v>5</v>
      </c>
      <c r="G78" s="32">
        <v>6.6581976388599155E-5</v>
      </c>
      <c r="H78" s="31">
        <v>31</v>
      </c>
      <c r="I78" s="96">
        <v>0.2867150187569093</v>
      </c>
      <c r="J78" s="31" t="s">
        <v>5</v>
      </c>
      <c r="K78" s="33">
        <v>3.045383238084613E-4</v>
      </c>
      <c r="L78" s="31">
        <v>32</v>
      </c>
      <c r="M78" s="32">
        <v>0.34842684703075244</v>
      </c>
      <c r="N78" s="31" t="s">
        <v>5</v>
      </c>
      <c r="O78" s="32">
        <v>3.8857653022889097E-5</v>
      </c>
      <c r="P78" s="31">
        <v>31</v>
      </c>
      <c r="Q78" s="92">
        <v>133</v>
      </c>
      <c r="R78" s="31" t="s">
        <v>14</v>
      </c>
      <c r="S78" s="32">
        <f t="shared" si="1"/>
        <v>0.51185904327194609</v>
      </c>
      <c r="T78" s="93">
        <v>-7.7865149464251271</v>
      </c>
      <c r="U78" s="94">
        <v>1.3164216107437843</v>
      </c>
    </row>
    <row r="79" spans="1:21" s="27" customFormat="1" x14ac:dyDescent="0.3">
      <c r="A79" s="91">
        <v>45267</v>
      </c>
      <c r="B79" s="92" t="s">
        <v>96</v>
      </c>
      <c r="C79" s="31">
        <v>290</v>
      </c>
      <c r="D79" s="31" t="s">
        <v>28</v>
      </c>
      <c r="E79" s="95">
        <v>0.51242889461022179</v>
      </c>
      <c r="F79" s="22" t="s">
        <v>5</v>
      </c>
      <c r="G79" s="23">
        <v>7.3395181866770475E-5</v>
      </c>
      <c r="H79" s="22">
        <v>100</v>
      </c>
      <c r="I79" s="24">
        <v>0.30091529409849915</v>
      </c>
      <c r="J79" s="22" t="s">
        <v>5</v>
      </c>
      <c r="K79" s="24">
        <v>4.5081122900158285E-4</v>
      </c>
      <c r="L79" s="22">
        <v>98</v>
      </c>
      <c r="M79" s="23">
        <v>0.34842272307090133</v>
      </c>
      <c r="N79" s="22" t="s">
        <v>5</v>
      </c>
      <c r="O79" s="23">
        <v>4.052433499595389E-5</v>
      </c>
      <c r="P79" s="22">
        <v>100</v>
      </c>
      <c r="Q79" s="22" t="s">
        <v>348</v>
      </c>
      <c r="R79" s="31" t="s">
        <v>14</v>
      </c>
      <c r="S79" s="32">
        <f t="shared" si="1"/>
        <v>0.51185763711118704</v>
      </c>
      <c r="T79" s="93">
        <v>-7.8139651960273948</v>
      </c>
      <c r="U79" s="94">
        <v>1.4477160825047248</v>
      </c>
    </row>
    <row r="80" spans="1:21" s="27" customFormat="1" x14ac:dyDescent="0.3">
      <c r="A80" s="91">
        <v>45267</v>
      </c>
      <c r="B80" s="92" t="s">
        <v>97</v>
      </c>
      <c r="C80" s="31">
        <v>290</v>
      </c>
      <c r="D80" s="31" t="s">
        <v>28</v>
      </c>
      <c r="E80" s="95">
        <v>0.51240838750803785</v>
      </c>
      <c r="F80" s="22" t="s">
        <v>5</v>
      </c>
      <c r="G80" s="23">
        <v>5.7574559364882194E-5</v>
      </c>
      <c r="H80" s="22">
        <v>86</v>
      </c>
      <c r="I80" s="24">
        <v>0.30366108882596438</v>
      </c>
      <c r="J80" s="22" t="s">
        <v>5</v>
      </c>
      <c r="K80" s="24">
        <v>4.741120513648972E-4</v>
      </c>
      <c r="L80" s="22">
        <v>91</v>
      </c>
      <c r="M80" s="23">
        <v>0.34842595889086186</v>
      </c>
      <c r="N80" s="22" t="s">
        <v>5</v>
      </c>
      <c r="O80" s="23">
        <v>3.7257528983017118E-5</v>
      </c>
      <c r="P80" s="22">
        <v>87</v>
      </c>
      <c r="Q80" s="22" t="s">
        <v>348</v>
      </c>
      <c r="R80" s="31" t="s">
        <v>14</v>
      </c>
      <c r="S80" s="32">
        <f t="shared" si="1"/>
        <v>0.51183191739316192</v>
      </c>
      <c r="T80" s="93">
        <v>-8.3160505194390666</v>
      </c>
      <c r="U80" s="94">
        <v>1.1434184552905937</v>
      </c>
    </row>
    <row r="81" spans="1:21" s="27" customFormat="1" x14ac:dyDescent="0.3">
      <c r="A81" s="91"/>
      <c r="B81" s="92"/>
      <c r="C81" s="31"/>
      <c r="D81" s="31"/>
      <c r="E81" s="95"/>
      <c r="F81" s="22"/>
      <c r="G81" s="23"/>
      <c r="H81" s="22"/>
      <c r="I81" s="24"/>
      <c r="J81" s="22"/>
      <c r="K81" s="24"/>
      <c r="L81" s="22"/>
      <c r="M81" s="23"/>
      <c r="N81" s="22"/>
      <c r="O81" s="23"/>
      <c r="P81" s="22"/>
      <c r="Q81" s="92"/>
      <c r="R81" s="31"/>
      <c r="S81" s="32"/>
      <c r="T81" s="93"/>
      <c r="U81" s="94"/>
    </row>
    <row r="82" spans="1:21" s="27" customFormat="1" x14ac:dyDescent="0.3">
      <c r="A82" s="97">
        <v>44994</v>
      </c>
      <c r="B82" s="22" t="s">
        <v>68</v>
      </c>
      <c r="C82" s="31">
        <v>290</v>
      </c>
      <c r="D82" s="31" t="s">
        <v>28</v>
      </c>
      <c r="E82" s="23">
        <v>0.51252700208727875</v>
      </c>
      <c r="F82" s="22" t="s">
        <v>5</v>
      </c>
      <c r="G82" s="23">
        <v>6.1268882096234554E-5</v>
      </c>
      <c r="H82" s="22">
        <v>53</v>
      </c>
      <c r="I82" s="24">
        <v>0.2566823164899768</v>
      </c>
      <c r="J82" s="22" t="s">
        <v>5</v>
      </c>
      <c r="K82" s="24">
        <v>8.8106238821171251E-4</v>
      </c>
      <c r="L82" s="22">
        <v>54</v>
      </c>
      <c r="M82" s="23">
        <v>0.34845632171986407</v>
      </c>
      <c r="N82" s="22" t="s">
        <v>5</v>
      </c>
      <c r="O82" s="23">
        <v>3.4197485877745581E-5</v>
      </c>
      <c r="P82" s="22">
        <v>52</v>
      </c>
      <c r="Q82" s="92">
        <v>133</v>
      </c>
      <c r="R82" s="31" t="s">
        <v>14</v>
      </c>
      <c r="S82" s="32">
        <f t="shared" si="1"/>
        <v>0.51203971645893009</v>
      </c>
      <c r="T82" s="93">
        <v>-4.259518443971988</v>
      </c>
      <c r="U82" s="94">
        <v>1.2142216711789962</v>
      </c>
    </row>
    <row r="83" spans="1:21" s="27" customFormat="1" x14ac:dyDescent="0.3">
      <c r="A83" s="97">
        <v>44994</v>
      </c>
      <c r="B83" s="22" t="s">
        <v>69</v>
      </c>
      <c r="C83" s="31">
        <v>290</v>
      </c>
      <c r="D83" s="31" t="s">
        <v>28</v>
      </c>
      <c r="E83" s="23">
        <v>0.51255329803628802</v>
      </c>
      <c r="F83" s="22" t="s">
        <v>5</v>
      </c>
      <c r="G83" s="23">
        <v>8.2465429832937652E-5</v>
      </c>
      <c r="H83" s="22">
        <v>47</v>
      </c>
      <c r="I83" s="24">
        <v>0.27100753302823721</v>
      </c>
      <c r="J83" s="22" t="s">
        <v>5</v>
      </c>
      <c r="K83" s="24">
        <v>6.6799709858000325E-4</v>
      </c>
      <c r="L83" s="22">
        <v>48</v>
      </c>
      <c r="M83" s="23">
        <v>0.34836938756850622</v>
      </c>
      <c r="N83" s="22" t="s">
        <v>5</v>
      </c>
      <c r="O83" s="23">
        <v>4.2040774642700006E-5</v>
      </c>
      <c r="P83" s="22">
        <v>47</v>
      </c>
      <c r="Q83" s="92">
        <v>133</v>
      </c>
      <c r="R83" s="31" t="s">
        <v>14</v>
      </c>
      <c r="S83" s="32">
        <f t="shared" si="1"/>
        <v>0.51203881742139901</v>
      </c>
      <c r="T83" s="93">
        <v>-4.2770689299109765</v>
      </c>
      <c r="U83" s="94">
        <v>1.623524339264359</v>
      </c>
    </row>
    <row r="84" spans="1:21" s="27" customFormat="1" x14ac:dyDescent="0.3">
      <c r="A84" s="97">
        <v>44994</v>
      </c>
      <c r="B84" s="22" t="s">
        <v>70</v>
      </c>
      <c r="C84" s="31">
        <v>290</v>
      </c>
      <c r="D84" s="31" t="s">
        <v>28</v>
      </c>
      <c r="E84" s="23">
        <v>0.5125213789218005</v>
      </c>
      <c r="F84" s="22" t="s">
        <v>5</v>
      </c>
      <c r="G84" s="23">
        <v>5.2978675228700854E-5</v>
      </c>
      <c r="H84" s="22">
        <v>51</v>
      </c>
      <c r="I84" s="24">
        <v>0.26531081267063311</v>
      </c>
      <c r="J84" s="22" t="s">
        <v>5</v>
      </c>
      <c r="K84" s="24">
        <v>5.4091684101192287E-4</v>
      </c>
      <c r="L84" s="22">
        <v>53</v>
      </c>
      <c r="M84" s="23">
        <v>0.34840038184437178</v>
      </c>
      <c r="N84" s="22" t="s">
        <v>5</v>
      </c>
      <c r="O84" s="23">
        <v>3.4103001230593252E-5</v>
      </c>
      <c r="P84" s="22">
        <v>51</v>
      </c>
      <c r="Q84" s="92">
        <v>133</v>
      </c>
      <c r="R84" s="31" t="s">
        <v>14</v>
      </c>
      <c r="S84" s="32">
        <f t="shared" si="1"/>
        <v>0.51201771295903464</v>
      </c>
      <c r="T84" s="93">
        <v>-4.6890579261082976</v>
      </c>
      <c r="U84" s="94">
        <v>1.0550958619251514</v>
      </c>
    </row>
    <row r="85" spans="1:21" s="27" customFormat="1" x14ac:dyDescent="0.3">
      <c r="A85" s="97">
        <v>44994</v>
      </c>
      <c r="B85" s="31" t="s">
        <v>71</v>
      </c>
      <c r="C85" s="31">
        <v>290</v>
      </c>
      <c r="D85" s="31" t="s">
        <v>28</v>
      </c>
      <c r="E85" s="31">
        <v>0.5126085043394254</v>
      </c>
      <c r="F85" s="31" t="s">
        <v>5</v>
      </c>
      <c r="G85" s="32">
        <v>7.0971266133554073E-5</v>
      </c>
      <c r="H85" s="31">
        <v>50</v>
      </c>
      <c r="I85" s="33">
        <v>0.31071194857510337</v>
      </c>
      <c r="J85" s="31" t="s">
        <v>5</v>
      </c>
      <c r="K85" s="33">
        <v>1.0553381081687665E-3</v>
      </c>
      <c r="L85" s="31">
        <v>52</v>
      </c>
      <c r="M85" s="32">
        <v>0.34839926398146426</v>
      </c>
      <c r="N85" s="31" t="s">
        <v>5</v>
      </c>
      <c r="O85" s="32">
        <v>5.1730157423248917E-5</v>
      </c>
      <c r="P85" s="31">
        <v>53</v>
      </c>
      <c r="Q85" s="92">
        <v>133</v>
      </c>
      <c r="R85" s="31" t="s">
        <v>14</v>
      </c>
      <c r="S85" s="32">
        <f t="shared" si="1"/>
        <v>0.51201864887463433</v>
      </c>
      <c r="T85" s="93">
        <v>-4.6707875280393996</v>
      </c>
      <c r="U85" s="94">
        <v>1.4029066681268796</v>
      </c>
    </row>
    <row r="86" spans="1:21" s="27" customFormat="1" x14ac:dyDescent="0.3">
      <c r="A86" s="97">
        <v>44994</v>
      </c>
      <c r="B86" s="31" t="s">
        <v>72</v>
      </c>
      <c r="C86" s="31">
        <v>290</v>
      </c>
      <c r="D86" s="31" t="s">
        <v>28</v>
      </c>
      <c r="E86" s="32">
        <v>0.51247916634773361</v>
      </c>
      <c r="F86" s="31" t="s">
        <v>5</v>
      </c>
      <c r="G86" s="32">
        <v>5.3294249785940163E-5</v>
      </c>
      <c r="H86" s="31">
        <v>48</v>
      </c>
      <c r="I86" s="33">
        <v>0.24427261145830861</v>
      </c>
      <c r="J86" s="31" t="s">
        <v>5</v>
      </c>
      <c r="K86" s="33">
        <v>4.392835972605237E-4</v>
      </c>
      <c r="L86" s="31">
        <v>50</v>
      </c>
      <c r="M86" s="32">
        <v>0.34842886540517193</v>
      </c>
      <c r="N86" s="31" t="s">
        <v>5</v>
      </c>
      <c r="O86" s="32">
        <v>4.6612942634927797E-5</v>
      </c>
      <c r="P86" s="31">
        <v>49</v>
      </c>
      <c r="Q86" s="92">
        <v>133</v>
      </c>
      <c r="R86" s="31" t="s">
        <v>14</v>
      </c>
      <c r="S86" s="32">
        <f t="shared" si="1"/>
        <v>0.51201543929948767</v>
      </c>
      <c r="T86" s="93">
        <v>-4.7334429807133205</v>
      </c>
      <c r="U86" s="94">
        <v>1.0605294055633789</v>
      </c>
    </row>
    <row r="87" spans="1:21" s="27" customFormat="1" x14ac:dyDescent="0.3">
      <c r="A87" s="97">
        <v>44994</v>
      </c>
      <c r="B87" s="22" t="s">
        <v>73</v>
      </c>
      <c r="C87" s="31">
        <v>290</v>
      </c>
      <c r="D87" s="31" t="s">
        <v>28</v>
      </c>
      <c r="E87" s="23">
        <v>0.51248770629250551</v>
      </c>
      <c r="F87" s="22" t="s">
        <v>5</v>
      </c>
      <c r="G87" s="23">
        <v>3.6091973369366625E-5</v>
      </c>
      <c r="H87" s="22">
        <v>50</v>
      </c>
      <c r="I87" s="24">
        <v>0.25029801652297096</v>
      </c>
      <c r="J87" s="22" t="s">
        <v>5</v>
      </c>
      <c r="K87" s="24">
        <v>6.477544978903874E-4</v>
      </c>
      <c r="L87" s="22">
        <v>53</v>
      </c>
      <c r="M87" s="23">
        <v>0.34839547277091859</v>
      </c>
      <c r="N87" s="22" t="s">
        <v>5</v>
      </c>
      <c r="O87" s="23">
        <v>2.1698907423645151E-5</v>
      </c>
      <c r="P87" s="22">
        <v>50</v>
      </c>
      <c r="Q87" s="92">
        <v>133</v>
      </c>
      <c r="R87" s="31" t="s">
        <v>14</v>
      </c>
      <c r="S87" s="32">
        <f t="shared" si="1"/>
        <v>0.5120125406171927</v>
      </c>
      <c r="T87" s="93">
        <v>-4.7900293645963821</v>
      </c>
      <c r="U87" s="94">
        <v>0.73439926563597591</v>
      </c>
    </row>
    <row r="88" spans="1:21" s="27" customFormat="1" x14ac:dyDescent="0.3">
      <c r="A88" s="97">
        <v>44994</v>
      </c>
      <c r="B88" s="22" t="s">
        <v>74</v>
      </c>
      <c r="C88" s="31">
        <v>290</v>
      </c>
      <c r="D88" s="31" t="s">
        <v>28</v>
      </c>
      <c r="E88" s="23">
        <v>0.51246711605863082</v>
      </c>
      <c r="F88" s="22" t="s">
        <v>5</v>
      </c>
      <c r="G88" s="23">
        <v>5.55514047529299E-5</v>
      </c>
      <c r="H88" s="22">
        <v>51</v>
      </c>
      <c r="I88" s="24">
        <v>0.24655804421523053</v>
      </c>
      <c r="J88" s="22" t="s">
        <v>5</v>
      </c>
      <c r="K88" s="24">
        <v>3.9992916183689169E-4</v>
      </c>
      <c r="L88" s="22">
        <v>50</v>
      </c>
      <c r="M88" s="23">
        <v>0.34838366570251139</v>
      </c>
      <c r="N88" s="22" t="s">
        <v>5</v>
      </c>
      <c r="O88" s="23">
        <v>2.6305479874895744E-5</v>
      </c>
      <c r="P88" s="22">
        <v>50</v>
      </c>
      <c r="Q88" s="92">
        <v>133</v>
      </c>
      <c r="R88" s="31" t="s">
        <v>14</v>
      </c>
      <c r="S88" s="32">
        <f t="shared" si="1"/>
        <v>0.51199905034556281</v>
      </c>
      <c r="T88" s="93">
        <v>-5.0533785734641068</v>
      </c>
      <c r="U88" s="94">
        <v>1.1038141650241344</v>
      </c>
    </row>
    <row r="89" spans="1:21" s="27" customFormat="1" x14ac:dyDescent="0.3">
      <c r="A89" s="97">
        <v>44994</v>
      </c>
      <c r="B89" s="22" t="s">
        <v>75</v>
      </c>
      <c r="C89" s="31">
        <v>290</v>
      </c>
      <c r="D89" s="31" t="s">
        <v>28</v>
      </c>
      <c r="E89" s="23">
        <v>0.51260824645033165</v>
      </c>
      <c r="F89" s="22" t="s">
        <v>5</v>
      </c>
      <c r="G89" s="23">
        <v>5.8696115210537476E-5</v>
      </c>
      <c r="H89" s="22">
        <v>52</v>
      </c>
      <c r="I89" s="24">
        <v>0.32146778339571663</v>
      </c>
      <c r="J89" s="22" t="s">
        <v>5</v>
      </c>
      <c r="K89" s="24">
        <v>1.9954104176977271E-3</v>
      </c>
      <c r="L89" s="22">
        <v>53</v>
      </c>
      <c r="M89" s="23">
        <v>0.348437165163202</v>
      </c>
      <c r="N89" s="22" t="s">
        <v>5</v>
      </c>
      <c r="O89" s="23">
        <v>2.8811399992975522E-5</v>
      </c>
      <c r="P89" s="22">
        <v>51</v>
      </c>
      <c r="Q89" s="92">
        <v>133</v>
      </c>
      <c r="R89" s="31" t="s">
        <v>14</v>
      </c>
      <c r="S89" s="32">
        <f t="shared" si="1"/>
        <v>0.51199797211212283</v>
      </c>
      <c r="T89" s="93">
        <v>-5.0744272173441907</v>
      </c>
      <c r="U89" s="94">
        <v>1.1690943300269188</v>
      </c>
    </row>
    <row r="90" spans="1:21" s="27" customFormat="1" x14ac:dyDescent="0.3">
      <c r="A90" s="97">
        <v>44994</v>
      </c>
      <c r="B90" s="31" t="s">
        <v>76</v>
      </c>
      <c r="C90" s="31">
        <v>290</v>
      </c>
      <c r="D90" s="31" t="s">
        <v>28</v>
      </c>
      <c r="E90" s="31">
        <v>0.51246074605595249</v>
      </c>
      <c r="F90" s="31" t="s">
        <v>5</v>
      </c>
      <c r="G90" s="32">
        <v>4.7916285895819666E-5</v>
      </c>
      <c r="H90" s="31">
        <v>52</v>
      </c>
      <c r="I90" s="33">
        <v>0.24807184974688928</v>
      </c>
      <c r="J90" s="31" t="s">
        <v>5</v>
      </c>
      <c r="K90" s="33">
        <v>5.8538758575908505E-4</v>
      </c>
      <c r="L90" s="31">
        <v>51</v>
      </c>
      <c r="M90" s="32">
        <v>0.34837464767048348</v>
      </c>
      <c r="N90" s="31" t="s">
        <v>5</v>
      </c>
      <c r="O90" s="32">
        <v>2.9603087376270388E-5</v>
      </c>
      <c r="P90" s="31">
        <v>52</v>
      </c>
      <c r="Q90" s="92">
        <v>133</v>
      </c>
      <c r="R90" s="31" t="s">
        <v>14</v>
      </c>
      <c r="S90" s="32">
        <f t="shared" si="1"/>
        <v>0.51198980653494253</v>
      </c>
      <c r="T90" s="93">
        <v>-5.2338308490407215</v>
      </c>
      <c r="U90" s="94">
        <v>0.9579534696813542</v>
      </c>
    </row>
    <row r="91" spans="1:21" s="27" customFormat="1" x14ac:dyDescent="0.3">
      <c r="A91" s="97">
        <v>44994</v>
      </c>
      <c r="B91" s="22" t="s">
        <v>77</v>
      </c>
      <c r="C91" s="31">
        <v>290</v>
      </c>
      <c r="D91" s="31" t="s">
        <v>28</v>
      </c>
      <c r="E91" s="23">
        <v>0.51249786495378979</v>
      </c>
      <c r="F91" s="22" t="s">
        <v>5</v>
      </c>
      <c r="G91" s="23">
        <v>6.2846262018488247E-5</v>
      </c>
      <c r="H91" s="22">
        <v>51</v>
      </c>
      <c r="I91" s="24">
        <v>0.26760745852953111</v>
      </c>
      <c r="J91" s="22" t="s">
        <v>5</v>
      </c>
      <c r="K91" s="24">
        <v>4.8167425640362318E-4</v>
      </c>
      <c r="L91" s="22">
        <v>51</v>
      </c>
      <c r="M91" s="23">
        <v>0.34838064912948585</v>
      </c>
      <c r="N91" s="22" t="s">
        <v>5</v>
      </c>
      <c r="O91" s="23">
        <v>3.4730210652058325E-5</v>
      </c>
      <c r="P91" s="22">
        <v>51</v>
      </c>
      <c r="Q91" s="92">
        <v>133</v>
      </c>
      <c r="R91" s="31" t="s">
        <v>14</v>
      </c>
      <c r="S91" s="32">
        <f t="shared" si="1"/>
        <v>0.51198983903925255</v>
      </c>
      <c r="T91" s="93">
        <v>-5.233196318872313</v>
      </c>
      <c r="U91" s="94">
        <v>1.2445250228826825</v>
      </c>
    </row>
    <row r="92" spans="1:21" s="27" customFormat="1" x14ac:dyDescent="0.3">
      <c r="A92" s="97">
        <v>44994</v>
      </c>
      <c r="B92" s="22" t="s">
        <v>78</v>
      </c>
      <c r="C92" s="31">
        <v>290</v>
      </c>
      <c r="D92" s="31" t="s">
        <v>28</v>
      </c>
      <c r="E92" s="23">
        <v>0.5124995207255304</v>
      </c>
      <c r="F92" s="22" t="s">
        <v>5</v>
      </c>
      <c r="G92" s="23">
        <v>5.8002021046240947E-5</v>
      </c>
      <c r="H92" s="22">
        <v>49</v>
      </c>
      <c r="I92" s="24">
        <v>0.27053859873503927</v>
      </c>
      <c r="J92" s="22" t="s">
        <v>5</v>
      </c>
      <c r="K92" s="24">
        <v>3.8512394996701273E-4</v>
      </c>
      <c r="L92" s="22">
        <v>53</v>
      </c>
      <c r="M92" s="23">
        <v>0.34843390176633499</v>
      </c>
      <c r="N92" s="22" t="s">
        <v>5</v>
      </c>
      <c r="O92" s="23">
        <v>4.0548808514398219E-5</v>
      </c>
      <c r="P92" s="22">
        <v>51</v>
      </c>
      <c r="Q92" s="92">
        <v>133</v>
      </c>
      <c r="R92" s="31" t="s">
        <v>14</v>
      </c>
      <c r="S92" s="32">
        <f t="shared" si="1"/>
        <v>0.51198593033535511</v>
      </c>
      <c r="T92" s="93">
        <v>-5.3094997549585354</v>
      </c>
      <c r="U92" s="94">
        <v>1.1514448388774767</v>
      </c>
    </row>
    <row r="93" spans="1:21" s="27" customFormat="1" x14ac:dyDescent="0.3">
      <c r="A93" s="97">
        <v>44994</v>
      </c>
      <c r="B93" s="31" t="s">
        <v>79</v>
      </c>
      <c r="C93" s="31">
        <v>290</v>
      </c>
      <c r="D93" s="31" t="s">
        <v>28</v>
      </c>
      <c r="E93" s="31">
        <v>0.51242112090099956</v>
      </c>
      <c r="F93" s="31" t="s">
        <v>5</v>
      </c>
      <c r="G93" s="32">
        <v>4.571810467663065E-5</v>
      </c>
      <c r="H93" s="31">
        <v>51</v>
      </c>
      <c r="I93" s="33">
        <v>0.23982000120161978</v>
      </c>
      <c r="J93" s="31" t="s">
        <v>5</v>
      </c>
      <c r="K93" s="33">
        <v>4.7420671603124045E-4</v>
      </c>
      <c r="L93" s="31">
        <v>51</v>
      </c>
      <c r="M93" s="32">
        <v>0.34838705484099508</v>
      </c>
      <c r="N93" s="31" t="s">
        <v>5</v>
      </c>
      <c r="O93" s="32">
        <v>2.4994177601864383E-5</v>
      </c>
      <c r="P93" s="31">
        <v>50</v>
      </c>
      <c r="Q93" s="92">
        <v>133</v>
      </c>
      <c r="R93" s="31" t="s">
        <v>14</v>
      </c>
      <c r="S93" s="32">
        <f t="shared" si="1"/>
        <v>0.51196584668665501</v>
      </c>
      <c r="T93" s="93">
        <v>-5.7015610226218705</v>
      </c>
      <c r="U93" s="94">
        <v>0.91580643605363843</v>
      </c>
    </row>
    <row r="94" spans="1:21" s="27" customFormat="1" x14ac:dyDescent="0.3">
      <c r="A94" s="97">
        <v>44994</v>
      </c>
      <c r="B94" s="31" t="s">
        <v>80</v>
      </c>
      <c r="C94" s="31">
        <v>290</v>
      </c>
      <c r="D94" s="31" t="s">
        <v>28</v>
      </c>
      <c r="E94" s="31">
        <v>0.51241614276976055</v>
      </c>
      <c r="F94" s="31" t="s">
        <v>5</v>
      </c>
      <c r="G94" s="32">
        <v>6.1258892356895979E-5</v>
      </c>
      <c r="H94" s="31">
        <v>52</v>
      </c>
      <c r="I94" s="33">
        <v>0.237823027650058</v>
      </c>
      <c r="J94" s="31" t="s">
        <v>5</v>
      </c>
      <c r="K94" s="33">
        <v>2.6617399028355744E-4</v>
      </c>
      <c r="L94" s="31">
        <v>52</v>
      </c>
      <c r="M94" s="32">
        <v>0.34839968603040933</v>
      </c>
      <c r="N94" s="31" t="s">
        <v>5</v>
      </c>
      <c r="O94" s="32">
        <v>2.8345548310470829E-5</v>
      </c>
      <c r="P94" s="31">
        <v>49</v>
      </c>
      <c r="Q94" s="92">
        <v>133</v>
      </c>
      <c r="R94" s="31" t="s">
        <v>14</v>
      </c>
      <c r="S94" s="32">
        <f t="shared" si="1"/>
        <v>0.51196465960937398</v>
      </c>
      <c r="T94" s="93">
        <v>-5.7247344524380406</v>
      </c>
      <c r="U94" s="94">
        <v>1.2132489676999132</v>
      </c>
    </row>
    <row r="95" spans="1:21" s="27" customFormat="1" x14ac:dyDescent="0.3">
      <c r="A95" s="97">
        <v>44994</v>
      </c>
      <c r="B95" s="31" t="s">
        <v>81</v>
      </c>
      <c r="C95" s="31">
        <v>290</v>
      </c>
      <c r="D95" s="31" t="s">
        <v>28</v>
      </c>
      <c r="E95" s="31">
        <v>0.51242767516562127</v>
      </c>
      <c r="F95" s="31" t="s">
        <v>5</v>
      </c>
      <c r="G95" s="32">
        <v>5.3730887197463697E-5</v>
      </c>
      <c r="H95" s="31">
        <v>52</v>
      </c>
      <c r="I95" s="33">
        <v>0.24683169490965859</v>
      </c>
      <c r="J95" s="31" t="s">
        <v>5</v>
      </c>
      <c r="K95" s="33">
        <v>3.6713326608607181E-4</v>
      </c>
      <c r="L95" s="31">
        <v>53</v>
      </c>
      <c r="M95" s="32">
        <v>0.34842882748992798</v>
      </c>
      <c r="N95" s="31" t="s">
        <v>5</v>
      </c>
      <c r="O95" s="32">
        <v>3.3298599577578198E-5</v>
      </c>
      <c r="P95" s="31">
        <v>53</v>
      </c>
      <c r="Q95" s="92">
        <v>133</v>
      </c>
      <c r="R95" s="31" t="s">
        <v>14</v>
      </c>
      <c r="S95" s="32">
        <f t="shared" si="1"/>
        <v>0.51195908995416162</v>
      </c>
      <c r="T95" s="93">
        <v>-5.8334620106437196</v>
      </c>
      <c r="U95" s="94">
        <v>1.0689056931234495</v>
      </c>
    </row>
    <row r="96" spans="1:21" s="27" customFormat="1" x14ac:dyDescent="0.3">
      <c r="A96" s="97">
        <v>44994</v>
      </c>
      <c r="B96" s="22" t="s">
        <v>82</v>
      </c>
      <c r="C96" s="31">
        <v>290</v>
      </c>
      <c r="D96" s="31" t="s">
        <v>28</v>
      </c>
      <c r="E96" s="23">
        <v>0.51237750435981855</v>
      </c>
      <c r="F96" s="22" t="s">
        <v>5</v>
      </c>
      <c r="G96" s="23">
        <v>5.8393115352681334E-5</v>
      </c>
      <c r="H96" s="22">
        <v>52</v>
      </c>
      <c r="I96" s="24">
        <v>0.23485873250298075</v>
      </c>
      <c r="J96" s="22" t="s">
        <v>5</v>
      </c>
      <c r="K96" s="24">
        <v>8.0114375051207017E-4</v>
      </c>
      <c r="L96" s="22">
        <v>53</v>
      </c>
      <c r="M96" s="23">
        <v>0.34838810542321635</v>
      </c>
      <c r="N96" s="22" t="s">
        <v>5</v>
      </c>
      <c r="O96" s="23">
        <v>3.3234425995256642E-5</v>
      </c>
      <c r="P96" s="22">
        <v>51</v>
      </c>
      <c r="Q96" s="92">
        <v>133</v>
      </c>
      <c r="R96" s="31" t="s">
        <v>14</v>
      </c>
      <c r="S96" s="32">
        <f t="shared" si="1"/>
        <v>0.51193164861640061</v>
      </c>
      <c r="T96" s="93">
        <v>-6.369155789678338</v>
      </c>
      <c r="U96" s="94">
        <v>1.158439880531434</v>
      </c>
    </row>
    <row r="97" spans="1:21" s="27" customFormat="1" x14ac:dyDescent="0.3">
      <c r="A97" s="97"/>
      <c r="B97" s="22"/>
      <c r="C97" s="31"/>
      <c r="D97" s="31"/>
      <c r="E97" s="23"/>
      <c r="F97" s="22"/>
      <c r="G97" s="23"/>
      <c r="H97" s="22"/>
      <c r="I97" s="24"/>
      <c r="J97" s="22"/>
      <c r="K97" s="24"/>
      <c r="L97" s="22"/>
      <c r="M97" s="23"/>
      <c r="N97" s="22"/>
      <c r="O97" s="23"/>
      <c r="P97" s="22"/>
      <c r="Q97" s="31"/>
      <c r="R97" s="31"/>
      <c r="S97" s="32"/>
      <c r="T97" s="93"/>
      <c r="U97" s="94"/>
    </row>
    <row r="98" spans="1:21" s="27" customFormat="1" x14ac:dyDescent="0.3">
      <c r="A98" s="97">
        <v>44994</v>
      </c>
      <c r="B98" s="31" t="s">
        <v>83</v>
      </c>
      <c r="C98" s="31">
        <v>290</v>
      </c>
      <c r="D98" s="31" t="s">
        <v>28</v>
      </c>
      <c r="E98" s="32">
        <v>0.51254855554944956</v>
      </c>
      <c r="F98" s="31" t="s">
        <v>5</v>
      </c>
      <c r="G98" s="32">
        <v>9.6205054275684537E-5</v>
      </c>
      <c r="H98" s="31">
        <v>50</v>
      </c>
      <c r="I98" s="32">
        <v>0.30463709584925125</v>
      </c>
      <c r="J98" s="31" t="s">
        <v>5</v>
      </c>
      <c r="K98" s="33">
        <v>2.9111636214126063E-3</v>
      </c>
      <c r="L98" s="31">
        <v>51</v>
      </c>
      <c r="M98" s="32">
        <v>0.34837102608955556</v>
      </c>
      <c r="N98" s="31" t="s">
        <v>5</v>
      </c>
      <c r="O98" s="32">
        <v>5.7874246023681769E-5</v>
      </c>
      <c r="P98" s="31">
        <v>52</v>
      </c>
      <c r="Q98" s="92">
        <v>133</v>
      </c>
      <c r="R98" s="98" t="s">
        <v>14</v>
      </c>
      <c r="S98" s="32">
        <f t="shared" si="1"/>
        <v>0.51197023258314966</v>
      </c>
      <c r="T98" s="93">
        <v>-5.6159421111767749</v>
      </c>
      <c r="U98" s="94">
        <v>1.8935314718585696</v>
      </c>
    </row>
    <row r="99" spans="1:21" s="27" customFormat="1" x14ac:dyDescent="0.3">
      <c r="A99" s="97">
        <v>44994</v>
      </c>
      <c r="B99" s="31" t="s">
        <v>84</v>
      </c>
      <c r="C99" s="31">
        <v>290</v>
      </c>
      <c r="D99" s="31" t="s">
        <v>28</v>
      </c>
      <c r="E99" s="32">
        <v>0.51235426129846628</v>
      </c>
      <c r="F99" s="31" t="s">
        <v>5</v>
      </c>
      <c r="G99" s="32">
        <v>3.2226847144073355E-5</v>
      </c>
      <c r="H99" s="31">
        <v>52</v>
      </c>
      <c r="I99" s="32">
        <v>0.2209184734038763</v>
      </c>
      <c r="J99" s="31" t="s">
        <v>5</v>
      </c>
      <c r="K99" s="33">
        <v>1.2566358663051351E-3</v>
      </c>
      <c r="L99" s="31">
        <v>54</v>
      </c>
      <c r="M99" s="32">
        <v>0.348409092805891</v>
      </c>
      <c r="N99" s="31" t="s">
        <v>5</v>
      </c>
      <c r="O99" s="32">
        <v>2.0031561030488548E-5</v>
      </c>
      <c r="P99" s="31">
        <v>50</v>
      </c>
      <c r="Q99" s="92">
        <v>133</v>
      </c>
      <c r="R99" s="98" t="s">
        <v>14</v>
      </c>
      <c r="S99" s="32">
        <f t="shared" si="1"/>
        <v>0.51193486973850799</v>
      </c>
      <c r="T99" s="93">
        <v>-6.306274923976174</v>
      </c>
      <c r="U99" s="94">
        <v>0.66275636856111919</v>
      </c>
    </row>
    <row r="100" spans="1:21" s="27" customFormat="1" x14ac:dyDescent="0.3">
      <c r="A100" s="97">
        <v>44994</v>
      </c>
      <c r="B100" s="31" t="s">
        <v>85</v>
      </c>
      <c r="C100" s="31">
        <v>290</v>
      </c>
      <c r="D100" s="31" t="s">
        <v>28</v>
      </c>
      <c r="E100" s="32">
        <v>0.51250510750689804</v>
      </c>
      <c r="F100" s="31" t="s">
        <v>5</v>
      </c>
      <c r="G100" s="32">
        <v>5.7140846728797156E-5</v>
      </c>
      <c r="H100" s="31">
        <v>51</v>
      </c>
      <c r="I100" s="32">
        <v>0.30132559699224115</v>
      </c>
      <c r="J100" s="31" t="s">
        <v>5</v>
      </c>
      <c r="K100" s="33">
        <v>9.0352156510173723E-4</v>
      </c>
      <c r="L100" s="31">
        <v>50</v>
      </c>
      <c r="M100" s="32">
        <v>0.3483625745441003</v>
      </c>
      <c r="N100" s="31" t="s">
        <v>5</v>
      </c>
      <c r="O100" s="32">
        <v>2.9030185741496444E-5</v>
      </c>
      <c r="P100" s="31">
        <v>50</v>
      </c>
      <c r="Q100" s="92">
        <v>133</v>
      </c>
      <c r="R100" s="98" t="s">
        <v>14</v>
      </c>
      <c r="S100" s="32">
        <f t="shared" si="1"/>
        <v>0.51193307108897967</v>
      </c>
      <c r="T100" s="93">
        <v>-6.3413871102468988</v>
      </c>
      <c r="U100" s="94">
        <v>1.1364548770971596</v>
      </c>
    </row>
    <row r="101" spans="1:21" s="27" customFormat="1" x14ac:dyDescent="0.3">
      <c r="A101" s="97">
        <v>44994</v>
      </c>
      <c r="B101" s="31" t="s">
        <v>86</v>
      </c>
      <c r="C101" s="31">
        <v>290</v>
      </c>
      <c r="D101" s="31" t="s">
        <v>28</v>
      </c>
      <c r="E101" s="32">
        <v>0.51241170659029722</v>
      </c>
      <c r="F101" s="31" t="s">
        <v>5</v>
      </c>
      <c r="G101" s="32">
        <v>4.5791238117399587E-5</v>
      </c>
      <c r="H101" s="31">
        <v>49</v>
      </c>
      <c r="I101" s="32">
        <v>0.25524436121608901</v>
      </c>
      <c r="J101" s="31" t="s">
        <v>5</v>
      </c>
      <c r="K101" s="33">
        <v>4.5394142257344062E-4</v>
      </c>
      <c r="L101" s="31">
        <v>51</v>
      </c>
      <c r="M101" s="32">
        <v>0.34840579714023862</v>
      </c>
      <c r="N101" s="31" t="s">
        <v>5</v>
      </c>
      <c r="O101" s="32">
        <v>2.9446906285932686E-5</v>
      </c>
      <c r="P101" s="31">
        <v>50</v>
      </c>
      <c r="Q101" s="92">
        <v>133</v>
      </c>
      <c r="R101" s="98" t="s">
        <v>14</v>
      </c>
      <c r="S101" s="32">
        <f t="shared" ref="S101:S164" si="2">E101-I101*(EXP(6.54*10^(-12)*C101*10^6)-1)</f>
        <v>0.51192715077578521</v>
      </c>
      <c r="T101" s="93">
        <v>-6.4569600089092738</v>
      </c>
      <c r="U101" s="94">
        <v>0.91758192731739785</v>
      </c>
    </row>
    <row r="102" spans="1:21" s="27" customFormat="1" x14ac:dyDescent="0.3">
      <c r="A102" s="97">
        <v>44994</v>
      </c>
      <c r="B102" s="31" t="s">
        <v>87</v>
      </c>
      <c r="C102" s="31">
        <v>290</v>
      </c>
      <c r="D102" s="31" t="s">
        <v>28</v>
      </c>
      <c r="E102" s="32">
        <v>0.51237946499594034</v>
      </c>
      <c r="F102" s="31" t="s">
        <v>5</v>
      </c>
      <c r="G102" s="32">
        <v>4.402653646162755E-5</v>
      </c>
      <c r="H102" s="31">
        <v>51</v>
      </c>
      <c r="I102" s="32">
        <v>0.24197504124825164</v>
      </c>
      <c r="J102" s="31" t="s">
        <v>5</v>
      </c>
      <c r="K102" s="33">
        <v>7.1859661361946823E-4</v>
      </c>
      <c r="L102" s="31">
        <v>52</v>
      </c>
      <c r="M102" s="32">
        <v>0.34838119771500592</v>
      </c>
      <c r="N102" s="31" t="s">
        <v>5</v>
      </c>
      <c r="O102" s="32">
        <v>2.7657862429334517E-5</v>
      </c>
      <c r="P102" s="31">
        <v>50</v>
      </c>
      <c r="Q102" s="92">
        <v>133</v>
      </c>
      <c r="R102" s="98" t="s">
        <v>14</v>
      </c>
      <c r="S102" s="32">
        <f t="shared" si="2"/>
        <v>0.51192009965425367</v>
      </c>
      <c r="T102" s="93">
        <v>-6.5946078879064451</v>
      </c>
      <c r="U102" s="94">
        <v>0.8839343552457587</v>
      </c>
    </row>
    <row r="103" spans="1:21" s="27" customFormat="1" x14ac:dyDescent="0.3">
      <c r="A103" s="99">
        <v>44995</v>
      </c>
      <c r="B103" s="100" t="s">
        <v>88</v>
      </c>
      <c r="C103" s="100">
        <v>290</v>
      </c>
      <c r="D103" s="100" t="s">
        <v>28</v>
      </c>
      <c r="E103" s="96">
        <v>0.51252011692562738</v>
      </c>
      <c r="F103" s="31" t="s">
        <v>5</v>
      </c>
      <c r="G103" s="32">
        <v>9.7762603831650524E-5</v>
      </c>
      <c r="H103" s="31">
        <v>104</v>
      </c>
      <c r="I103" s="96">
        <v>0.31852510323366651</v>
      </c>
      <c r="J103" s="31" t="s">
        <v>5</v>
      </c>
      <c r="K103" s="33">
        <v>3.5493719851487156E-3</v>
      </c>
      <c r="L103" s="31">
        <v>110</v>
      </c>
      <c r="M103" s="32">
        <v>0.34839147467952097</v>
      </c>
      <c r="N103" s="31" t="s">
        <v>5</v>
      </c>
      <c r="O103" s="32">
        <v>6.5302173299437903E-5</v>
      </c>
      <c r="P103" s="31">
        <v>104</v>
      </c>
      <c r="Q103" s="31" t="s">
        <v>349</v>
      </c>
      <c r="R103" s="100" t="s">
        <v>14</v>
      </c>
      <c r="S103" s="32">
        <f t="shared" si="2"/>
        <v>0.51191542897050635</v>
      </c>
      <c r="T103" s="93">
        <v>-6.6857862498759246</v>
      </c>
      <c r="U103" s="94">
        <v>1.9255785415387348</v>
      </c>
    </row>
    <row r="104" spans="1:21" s="27" customFormat="1" x14ac:dyDescent="0.3">
      <c r="A104" s="97">
        <v>44994</v>
      </c>
      <c r="B104" s="31" t="s">
        <v>89</v>
      </c>
      <c r="C104" s="31">
        <v>290</v>
      </c>
      <c r="D104" s="31" t="s">
        <v>28</v>
      </c>
      <c r="E104" s="32">
        <v>0.51244098572468633</v>
      </c>
      <c r="F104" s="31" t="s">
        <v>5</v>
      </c>
      <c r="G104" s="32">
        <v>5.7163869436456371E-5</v>
      </c>
      <c r="H104" s="31">
        <v>51</v>
      </c>
      <c r="I104" s="32">
        <v>0.30309499379084559</v>
      </c>
      <c r="J104" s="31" t="s">
        <v>5</v>
      </c>
      <c r="K104" s="33">
        <v>9.2115833327950517E-4</v>
      </c>
      <c r="L104" s="31">
        <v>50</v>
      </c>
      <c r="M104" s="32">
        <v>0.34837853554090475</v>
      </c>
      <c r="N104" s="31" t="s">
        <v>5</v>
      </c>
      <c r="O104" s="32">
        <v>3.5779099789405442E-5</v>
      </c>
      <c r="P104" s="31">
        <v>51</v>
      </c>
      <c r="Q104" s="92">
        <v>133</v>
      </c>
      <c r="R104" s="98" t="s">
        <v>14</v>
      </c>
      <c r="S104" s="32">
        <f t="shared" si="2"/>
        <v>0.51186559028444578</v>
      </c>
      <c r="T104" s="93">
        <v>-7.6587079897127985</v>
      </c>
      <c r="U104" s="94">
        <v>1.1369887428550178</v>
      </c>
    </row>
    <row r="105" spans="1:21" s="27" customFormat="1" x14ac:dyDescent="0.3">
      <c r="A105" s="99">
        <v>44995</v>
      </c>
      <c r="B105" s="100" t="s">
        <v>90</v>
      </c>
      <c r="C105" s="100">
        <v>290</v>
      </c>
      <c r="D105" s="100" t="s">
        <v>28</v>
      </c>
      <c r="E105" s="96">
        <v>0.51231521808687142</v>
      </c>
      <c r="F105" s="31" t="s">
        <v>5</v>
      </c>
      <c r="G105" s="32">
        <v>9.6117249407642476E-5</v>
      </c>
      <c r="H105" s="31">
        <v>109</v>
      </c>
      <c r="I105" s="96">
        <v>0.25306615566006008</v>
      </c>
      <c r="J105" s="31" t="s">
        <v>5</v>
      </c>
      <c r="K105" s="33">
        <v>6.6320953924760046E-4</v>
      </c>
      <c r="L105" s="31">
        <v>104</v>
      </c>
      <c r="M105" s="32">
        <v>0.34841145441024957</v>
      </c>
      <c r="N105" s="31" t="s">
        <v>5</v>
      </c>
      <c r="O105" s="32">
        <v>5.5950647292939177E-5</v>
      </c>
      <c r="P105" s="31">
        <v>105</v>
      </c>
      <c r="Q105" s="31" t="s">
        <v>349</v>
      </c>
      <c r="R105" s="100" t="s">
        <v>14</v>
      </c>
      <c r="S105" s="32">
        <f t="shared" si="2"/>
        <v>0.51183479737709725</v>
      </c>
      <c r="T105" s="93">
        <v>-8.2598291540192381</v>
      </c>
      <c r="U105" s="94">
        <v>1.88780017571948</v>
      </c>
    </row>
    <row r="106" spans="1:21" s="27" customFormat="1" x14ac:dyDescent="0.3">
      <c r="A106" s="97">
        <v>44994</v>
      </c>
      <c r="B106" s="31" t="s">
        <v>91</v>
      </c>
      <c r="C106" s="31">
        <v>290</v>
      </c>
      <c r="D106" s="31" t="s">
        <v>28</v>
      </c>
      <c r="E106" s="32">
        <v>0.51237176802613094</v>
      </c>
      <c r="F106" s="31" t="s">
        <v>5</v>
      </c>
      <c r="G106" s="32">
        <v>6.057740127980638E-5</v>
      </c>
      <c r="H106" s="31">
        <v>51</v>
      </c>
      <c r="I106" s="32">
        <v>0.29947611965952292</v>
      </c>
      <c r="J106" s="31" t="s">
        <v>5</v>
      </c>
      <c r="K106" s="33">
        <v>8.734021856020768E-4</v>
      </c>
      <c r="L106" s="31">
        <v>51</v>
      </c>
      <c r="M106" s="32">
        <v>0.34832192889365127</v>
      </c>
      <c r="N106" s="31" t="s">
        <v>5</v>
      </c>
      <c r="O106" s="32">
        <v>4.244237728037505E-5</v>
      </c>
      <c r="P106" s="31">
        <v>52</v>
      </c>
      <c r="Q106" s="92">
        <v>133</v>
      </c>
      <c r="R106" s="98" t="s">
        <v>14</v>
      </c>
      <c r="S106" s="32">
        <f t="shared" si="2"/>
        <v>0.51180324265539545</v>
      </c>
      <c r="T106" s="93">
        <v>-8.8758220134799171</v>
      </c>
      <c r="U106" s="94">
        <v>1.2022597847179903</v>
      </c>
    </row>
    <row r="107" spans="1:21" s="27" customFormat="1" x14ac:dyDescent="0.3">
      <c r="A107" s="97"/>
      <c r="B107" s="31"/>
      <c r="C107" s="31"/>
      <c r="D107" s="31"/>
      <c r="E107" s="32"/>
      <c r="F107" s="31"/>
      <c r="G107" s="32"/>
      <c r="H107" s="31"/>
      <c r="I107" s="32"/>
      <c r="J107" s="31"/>
      <c r="K107" s="33"/>
      <c r="L107" s="31"/>
      <c r="M107" s="32"/>
      <c r="N107" s="31"/>
      <c r="O107" s="32"/>
      <c r="P107" s="31"/>
      <c r="Q107" s="31"/>
      <c r="R107" s="98"/>
      <c r="S107" s="32"/>
      <c r="T107" s="93"/>
      <c r="U107" s="94"/>
    </row>
    <row r="108" spans="1:21" s="27" customFormat="1" x14ac:dyDescent="0.3">
      <c r="A108" s="99">
        <v>44995</v>
      </c>
      <c r="B108" s="31" t="s">
        <v>98</v>
      </c>
      <c r="C108" s="31">
        <v>290</v>
      </c>
      <c r="D108" s="31" t="s">
        <v>28</v>
      </c>
      <c r="E108" s="31">
        <v>0.51269861948128559</v>
      </c>
      <c r="F108" s="31" t="s">
        <v>5</v>
      </c>
      <c r="G108" s="32">
        <v>6.684486812336818E-5</v>
      </c>
      <c r="H108" s="31">
        <v>52</v>
      </c>
      <c r="I108" s="33">
        <v>0.37974729572636634</v>
      </c>
      <c r="J108" s="31" t="s">
        <v>5</v>
      </c>
      <c r="K108" s="33">
        <v>1.8273763347812022E-3</v>
      </c>
      <c r="L108" s="31">
        <v>53</v>
      </c>
      <c r="M108" s="32">
        <v>0.34845868234578481</v>
      </c>
      <c r="N108" s="31" t="s">
        <v>5</v>
      </c>
      <c r="O108" s="32">
        <v>4.1294913391352904E-5</v>
      </c>
      <c r="P108" s="31">
        <v>49</v>
      </c>
      <c r="Q108" s="31">
        <v>120</v>
      </c>
      <c r="R108" s="31" t="s">
        <v>14</v>
      </c>
      <c r="S108" s="32">
        <f t="shared" si="2"/>
        <v>0.51197770733532189</v>
      </c>
      <c r="T108" s="93">
        <v>-5.4700243620731115</v>
      </c>
      <c r="U108" s="94">
        <v>1.3281841919004169</v>
      </c>
    </row>
    <row r="109" spans="1:21" s="27" customFormat="1" x14ac:dyDescent="0.3">
      <c r="A109" s="97">
        <v>44994</v>
      </c>
      <c r="B109" s="31" t="s">
        <v>99</v>
      </c>
      <c r="C109" s="31">
        <v>290</v>
      </c>
      <c r="D109" s="31" t="s">
        <v>28</v>
      </c>
      <c r="E109" s="32">
        <v>0.51281525101357617</v>
      </c>
      <c r="F109" s="31" t="s">
        <v>5</v>
      </c>
      <c r="G109" s="32">
        <v>7.2107275069784962E-5</v>
      </c>
      <c r="H109" s="31">
        <v>49</v>
      </c>
      <c r="I109" s="32">
        <v>0.47768943599867841</v>
      </c>
      <c r="J109" s="31" t="s">
        <v>5</v>
      </c>
      <c r="K109" s="33">
        <v>2.2034675512145152E-3</v>
      </c>
      <c r="L109" s="31">
        <v>52</v>
      </c>
      <c r="M109" s="32">
        <v>0.34844262584440588</v>
      </c>
      <c r="N109" s="31" t="s">
        <v>5</v>
      </c>
      <c r="O109" s="32">
        <v>6.0960272686700774E-5</v>
      </c>
      <c r="P109" s="31">
        <v>52</v>
      </c>
      <c r="Q109" s="92">
        <v>133</v>
      </c>
      <c r="R109" s="32" t="s">
        <v>14</v>
      </c>
      <c r="S109" s="32">
        <f t="shared" si="2"/>
        <v>0.51190840553953187</v>
      </c>
      <c r="T109" s="93">
        <v>-6.8228935699810034</v>
      </c>
      <c r="U109" s="94">
        <v>1.4373381746351839</v>
      </c>
    </row>
    <row r="110" spans="1:21" s="27" customFormat="1" x14ac:dyDescent="0.3">
      <c r="A110" s="99">
        <v>44995</v>
      </c>
      <c r="B110" s="100" t="s">
        <v>100</v>
      </c>
      <c r="C110" s="100">
        <v>290</v>
      </c>
      <c r="D110" s="100" t="s">
        <v>28</v>
      </c>
      <c r="E110" s="96">
        <v>0.51257508604486524</v>
      </c>
      <c r="F110" s="31" t="s">
        <v>5</v>
      </c>
      <c r="G110" s="32">
        <v>6.7257269821764009E-5</v>
      </c>
      <c r="H110" s="31">
        <v>106</v>
      </c>
      <c r="I110" s="96">
        <v>0.3670656623182611</v>
      </c>
      <c r="J110" s="31" t="s">
        <v>5</v>
      </c>
      <c r="K110" s="33">
        <v>2.2651095724021612E-3</v>
      </c>
      <c r="L110" s="31">
        <v>102</v>
      </c>
      <c r="M110" s="32">
        <v>0.34839885073373345</v>
      </c>
      <c r="N110" s="31" t="s">
        <v>5</v>
      </c>
      <c r="O110" s="32">
        <v>3.4046480657833649E-5</v>
      </c>
      <c r="P110" s="31">
        <v>103</v>
      </c>
      <c r="Q110" s="31" t="s">
        <v>349</v>
      </c>
      <c r="R110" s="100" t="s">
        <v>14</v>
      </c>
      <c r="S110" s="32">
        <f t="shared" si="2"/>
        <v>0.5118782487077479</v>
      </c>
      <c r="T110" s="93">
        <v>-7.411597638374845</v>
      </c>
      <c r="U110" s="94">
        <v>1.3362516870884451</v>
      </c>
    </row>
    <row r="111" spans="1:21" s="27" customFormat="1" x14ac:dyDescent="0.3">
      <c r="A111" s="97">
        <v>44994</v>
      </c>
      <c r="B111" s="31" t="s">
        <v>101</v>
      </c>
      <c r="C111" s="31">
        <v>290</v>
      </c>
      <c r="D111" s="31" t="s">
        <v>28</v>
      </c>
      <c r="E111" s="32">
        <v>0.51262181528132889</v>
      </c>
      <c r="F111" s="31" t="s">
        <v>5</v>
      </c>
      <c r="G111" s="32">
        <v>7.7197027521133674E-5</v>
      </c>
      <c r="H111" s="31">
        <v>50</v>
      </c>
      <c r="I111" s="32">
        <v>0.39568409263824261</v>
      </c>
      <c r="J111" s="31" t="s">
        <v>5</v>
      </c>
      <c r="K111" s="33">
        <v>8.8473066610063431E-4</v>
      </c>
      <c r="L111" s="31">
        <v>53</v>
      </c>
      <c r="M111" s="32">
        <v>0.34838013272413587</v>
      </c>
      <c r="N111" s="31" t="s">
        <v>5</v>
      </c>
      <c r="O111" s="32">
        <v>3.7175688734828516E-5</v>
      </c>
      <c r="P111" s="31">
        <v>49</v>
      </c>
      <c r="Q111" s="92">
        <v>133</v>
      </c>
      <c r="R111" s="31" t="s">
        <v>14</v>
      </c>
      <c r="S111" s="32">
        <f t="shared" si="2"/>
        <v>0.51187064872515387</v>
      </c>
      <c r="T111" s="93">
        <v>-7.5599600626796715</v>
      </c>
      <c r="U111" s="94">
        <v>1.5269477334365684</v>
      </c>
    </row>
    <row r="112" spans="1:21" s="27" customFormat="1" x14ac:dyDescent="0.3">
      <c r="A112" s="97"/>
      <c r="B112" s="31"/>
      <c r="C112" s="31"/>
      <c r="D112" s="31"/>
      <c r="E112" s="32"/>
      <c r="F112" s="31"/>
      <c r="G112" s="32"/>
      <c r="H112" s="31"/>
      <c r="I112" s="32"/>
      <c r="J112" s="31"/>
      <c r="K112" s="33"/>
      <c r="L112" s="31"/>
      <c r="M112" s="32"/>
      <c r="N112" s="31"/>
      <c r="O112" s="32"/>
      <c r="P112" s="31"/>
      <c r="Q112" s="92"/>
      <c r="R112" s="31"/>
      <c r="S112" s="32"/>
      <c r="T112" s="93"/>
      <c r="U112" s="94"/>
    </row>
    <row r="113" spans="1:27" s="31" customFormat="1" x14ac:dyDescent="0.3">
      <c r="A113" s="97">
        <v>44994</v>
      </c>
      <c r="B113" s="31" t="s">
        <v>306</v>
      </c>
      <c r="C113" s="31">
        <v>290</v>
      </c>
      <c r="D113" s="31" t="s">
        <v>28</v>
      </c>
      <c r="E113" s="32">
        <v>0.51259100210438735</v>
      </c>
      <c r="F113" s="31" t="s">
        <v>5</v>
      </c>
      <c r="G113" s="32">
        <v>5.8696115210537476E-5</v>
      </c>
      <c r="H113" s="31">
        <v>52</v>
      </c>
      <c r="I113" s="33">
        <v>0.32371396790146689</v>
      </c>
      <c r="J113" s="31" t="s">
        <v>5</v>
      </c>
      <c r="K113" s="33">
        <v>1.9954104176977271E-3</v>
      </c>
      <c r="L113" s="31">
        <v>53</v>
      </c>
      <c r="M113" s="32">
        <v>0.348437165163202</v>
      </c>
      <c r="N113" s="31" t="s">
        <v>5</v>
      </c>
      <c r="O113" s="32">
        <v>2.8811399992975522E-5</v>
      </c>
      <c r="P113" s="31">
        <v>51</v>
      </c>
      <c r="Q113" s="110">
        <v>133</v>
      </c>
      <c r="R113" s="31" t="s">
        <v>14</v>
      </c>
      <c r="S113" s="32">
        <f>E113-I113*(EXP(6.54*10^(-12)*C113*10^6)-1)</f>
        <v>0.51197646361022398</v>
      </c>
      <c r="T113" s="93">
        <v>-5.4943036375076915</v>
      </c>
      <c r="U113" s="94">
        <v>1.1692057987875712</v>
      </c>
      <c r="W113" s="93"/>
      <c r="X113" s="94"/>
      <c r="Y113" s="93"/>
      <c r="AA113" s="140"/>
    </row>
    <row r="114" spans="1:27" s="142" customFormat="1" x14ac:dyDescent="0.3">
      <c r="A114" s="141">
        <v>44995</v>
      </c>
      <c r="B114" s="142" t="s">
        <v>307</v>
      </c>
      <c r="C114" s="31">
        <v>290</v>
      </c>
      <c r="D114" s="31" t="s">
        <v>28</v>
      </c>
      <c r="E114" s="31">
        <v>0.51261777249598062</v>
      </c>
      <c r="F114" s="31" t="s">
        <v>5</v>
      </c>
      <c r="G114" s="32">
        <v>9.8157544927686188E-5</v>
      </c>
      <c r="H114" s="31">
        <v>52</v>
      </c>
      <c r="I114" s="33">
        <v>0.36983947274863871</v>
      </c>
      <c r="J114" s="31" t="s">
        <v>5</v>
      </c>
      <c r="K114" s="33">
        <v>2.5211783134606951E-4</v>
      </c>
      <c r="L114" s="31">
        <v>51</v>
      </c>
      <c r="M114" s="32">
        <v>0.34842638849792301</v>
      </c>
      <c r="N114" s="31" t="s">
        <v>5</v>
      </c>
      <c r="O114" s="32">
        <v>4.9378295084127882E-5</v>
      </c>
      <c r="P114" s="31">
        <v>50</v>
      </c>
      <c r="Q114" s="31">
        <v>80</v>
      </c>
      <c r="R114" s="31" t="s">
        <v>14</v>
      </c>
      <c r="S114" s="32">
        <f>E114-I114*(EXP(6.54*10^(-12)*C114*10^6)-1)</f>
        <v>0.51191566935802058</v>
      </c>
      <c r="T114" s="93">
        <v>-6.6810935451300235</v>
      </c>
      <c r="U114" s="94">
        <v>1.9304945389094268</v>
      </c>
      <c r="W114" s="93"/>
      <c r="X114" s="94"/>
      <c r="Y114" s="93"/>
      <c r="AA114" s="140"/>
    </row>
    <row r="115" spans="1:27" s="142" customFormat="1" x14ac:dyDescent="0.3">
      <c r="A115" s="141">
        <v>44995</v>
      </c>
      <c r="B115" s="142" t="s">
        <v>308</v>
      </c>
      <c r="C115" s="31">
        <v>290</v>
      </c>
      <c r="D115" s="31" t="s">
        <v>28</v>
      </c>
      <c r="E115" s="31">
        <v>0.51277692855868717</v>
      </c>
      <c r="F115" s="31" t="s">
        <v>5</v>
      </c>
      <c r="G115" s="32">
        <v>1.050126623634729E-4</v>
      </c>
      <c r="H115" s="31">
        <v>51</v>
      </c>
      <c r="I115" s="33">
        <v>0.45542838201909941</v>
      </c>
      <c r="J115" s="31" t="s">
        <v>5</v>
      </c>
      <c r="K115" s="33">
        <v>1.8214599116171367E-3</v>
      </c>
      <c r="L115" s="31">
        <v>51</v>
      </c>
      <c r="M115" s="32">
        <v>0.34851879386716461</v>
      </c>
      <c r="N115" s="31" t="s">
        <v>5</v>
      </c>
      <c r="O115" s="32">
        <v>9.1627454182131813E-5</v>
      </c>
      <c r="P115" s="31">
        <v>51</v>
      </c>
      <c r="Q115" s="31">
        <v>80</v>
      </c>
      <c r="R115" s="31" t="s">
        <v>14</v>
      </c>
      <c r="S115" s="32">
        <f>E115-I115*(EXP(6.54*10^(-12)*C115*10^6)-1)</f>
        <v>0.51191234346246894</v>
      </c>
      <c r="T115" s="93">
        <v>-6.7460197368574004</v>
      </c>
      <c r="U115" s="94">
        <v>2.0686447755924933</v>
      </c>
      <c r="W115" s="93"/>
      <c r="X115" s="94"/>
      <c r="Y115" s="93"/>
      <c r="AA115" s="140"/>
    </row>
    <row r="116" spans="1:27" s="142" customFormat="1" x14ac:dyDescent="0.3">
      <c r="A116" s="141">
        <v>44995</v>
      </c>
      <c r="B116" s="142" t="s">
        <v>309</v>
      </c>
      <c r="C116" s="31">
        <v>290</v>
      </c>
      <c r="D116" s="31" t="s">
        <v>28</v>
      </c>
      <c r="E116" s="31">
        <v>0.51256311336540372</v>
      </c>
      <c r="F116" s="31" t="s">
        <v>5</v>
      </c>
      <c r="G116" s="32">
        <v>7.5655550523265734E-5</v>
      </c>
      <c r="H116" s="31">
        <v>50</v>
      </c>
      <c r="I116" s="33">
        <v>0.348814561702874</v>
      </c>
      <c r="J116" s="31" t="s">
        <v>5</v>
      </c>
      <c r="K116" s="33">
        <v>8.0849449157030919E-4</v>
      </c>
      <c r="L116" s="31">
        <v>50</v>
      </c>
      <c r="M116" s="32">
        <v>0.34841976341494496</v>
      </c>
      <c r="N116" s="31" t="s">
        <v>5</v>
      </c>
      <c r="O116" s="32">
        <v>7.1822875876520988E-5</v>
      </c>
      <c r="P116" s="31">
        <v>53</v>
      </c>
      <c r="Q116" s="31">
        <v>80</v>
      </c>
      <c r="R116" s="31" t="s">
        <v>14</v>
      </c>
      <c r="S116" s="32">
        <f>E116-I116*(EXP(6.54*10^(-12)*C116*10^6)-1)</f>
        <v>0.51190092391191566</v>
      </c>
      <c r="T116" s="93">
        <v>-6.9689455374888354</v>
      </c>
      <c r="U116" s="94">
        <v>1.4946420877439162</v>
      </c>
      <c r="W116" s="93"/>
      <c r="X116" s="94"/>
      <c r="Y116" s="93"/>
      <c r="AA116" s="140"/>
    </row>
    <row r="117" spans="1:27" s="27" customFormat="1" x14ac:dyDescent="0.3">
      <c r="A117" s="99"/>
      <c r="B117" s="31"/>
      <c r="C117" s="31"/>
      <c r="D117" s="31"/>
      <c r="E117" s="31"/>
      <c r="F117" s="31"/>
      <c r="G117" s="32"/>
      <c r="H117" s="31"/>
      <c r="I117" s="33"/>
      <c r="J117" s="31"/>
      <c r="K117" s="33"/>
      <c r="L117" s="31"/>
      <c r="M117" s="32"/>
      <c r="N117" s="31"/>
      <c r="O117" s="32"/>
      <c r="P117" s="31"/>
      <c r="Q117" s="31"/>
      <c r="R117" s="31"/>
      <c r="S117" s="32"/>
      <c r="T117" s="93"/>
      <c r="U117" s="94"/>
    </row>
    <row r="118" spans="1:27" s="27" customFormat="1" x14ac:dyDescent="0.3">
      <c r="A118" s="99">
        <v>44995</v>
      </c>
      <c r="B118" s="31" t="s">
        <v>102</v>
      </c>
      <c r="C118" s="31">
        <v>290</v>
      </c>
      <c r="D118" s="31" t="s">
        <v>28</v>
      </c>
      <c r="E118" s="31">
        <v>0.51254029811356394</v>
      </c>
      <c r="F118" s="31" t="s">
        <v>5</v>
      </c>
      <c r="G118" s="32">
        <v>7.6038332091955165E-5</v>
      </c>
      <c r="H118" s="31">
        <v>50</v>
      </c>
      <c r="I118" s="33">
        <v>0.27051226193377709</v>
      </c>
      <c r="J118" s="31" t="s">
        <v>5</v>
      </c>
      <c r="K118" s="33">
        <v>1.5751964595063881E-3</v>
      </c>
      <c r="L118" s="31">
        <v>49</v>
      </c>
      <c r="M118" s="32">
        <v>0.34841652442732168</v>
      </c>
      <c r="N118" s="31" t="s">
        <v>5</v>
      </c>
      <c r="O118" s="32">
        <v>5.386189460950024E-5</v>
      </c>
      <c r="P118" s="31">
        <v>52</v>
      </c>
      <c r="Q118" s="31">
        <v>93</v>
      </c>
      <c r="R118" s="31" t="s">
        <v>14</v>
      </c>
      <c r="S118" s="32">
        <f t="shared" si="2"/>
        <v>0.51202675772116391</v>
      </c>
      <c r="T118" s="93">
        <v>-4.5124913589933424</v>
      </c>
      <c r="U118" s="94">
        <v>1.5001408590276299</v>
      </c>
    </row>
    <row r="119" spans="1:27" s="27" customFormat="1" x14ac:dyDescent="0.3">
      <c r="A119" s="99">
        <v>44995</v>
      </c>
      <c r="B119" s="31" t="s">
        <v>217</v>
      </c>
      <c r="C119" s="31">
        <v>290</v>
      </c>
      <c r="D119" s="31" t="s">
        <v>28</v>
      </c>
      <c r="E119" s="31">
        <v>0.51239673634822125</v>
      </c>
      <c r="F119" s="31" t="s">
        <v>5</v>
      </c>
      <c r="G119" s="32">
        <v>1.2400240965925152E-4</v>
      </c>
      <c r="H119" s="31">
        <v>52</v>
      </c>
      <c r="I119" s="33">
        <v>0.25992000682465405</v>
      </c>
      <c r="J119" s="31" t="s">
        <v>5</v>
      </c>
      <c r="K119" s="33">
        <v>9.4862559621924458E-4</v>
      </c>
      <c r="L119" s="31">
        <v>51</v>
      </c>
      <c r="M119" s="32">
        <v>0.34838181295841125</v>
      </c>
      <c r="N119" s="31" t="s">
        <v>5</v>
      </c>
      <c r="O119" s="32">
        <v>7.7187008131044061E-5</v>
      </c>
      <c r="P119" s="31">
        <v>50</v>
      </c>
      <c r="Q119" s="31">
        <v>93</v>
      </c>
      <c r="R119" s="31" t="s">
        <v>14</v>
      </c>
      <c r="S119" s="32">
        <f t="shared" si="2"/>
        <v>0.51190330428956643</v>
      </c>
      <c r="T119" s="93">
        <v>-6.9224771943499075</v>
      </c>
      <c r="U119" s="94">
        <v>2.4298136048444423</v>
      </c>
    </row>
    <row r="120" spans="1:27" s="27" customFormat="1" x14ac:dyDescent="0.3">
      <c r="A120" s="97">
        <v>44995</v>
      </c>
      <c r="B120" s="31" t="s">
        <v>103</v>
      </c>
      <c r="C120" s="31">
        <v>290</v>
      </c>
      <c r="D120" s="31" t="s">
        <v>28</v>
      </c>
      <c r="E120" s="31">
        <v>0.51235819846437469</v>
      </c>
      <c r="F120" s="31" t="s">
        <v>5</v>
      </c>
      <c r="G120" s="32">
        <v>8.0385416335720507E-5</v>
      </c>
      <c r="H120" s="31">
        <v>39</v>
      </c>
      <c r="I120" s="33">
        <v>0.26409013424947886</v>
      </c>
      <c r="J120" s="31" t="s">
        <v>5</v>
      </c>
      <c r="K120" s="33">
        <v>1.3092556498332253E-3</v>
      </c>
      <c r="L120" s="31">
        <v>38</v>
      </c>
      <c r="M120" s="32">
        <v>0.34837140879404921</v>
      </c>
      <c r="N120" s="31" t="s">
        <v>5</v>
      </c>
      <c r="O120" s="32">
        <v>5.5055845148637137E-5</v>
      </c>
      <c r="P120" s="31">
        <v>38</v>
      </c>
      <c r="Q120" s="31">
        <v>120</v>
      </c>
      <c r="R120" s="31" t="s">
        <v>14</v>
      </c>
      <c r="S120" s="32">
        <f t="shared" si="2"/>
        <v>0.51185684983713697</v>
      </c>
      <c r="T120" s="93">
        <v>-7.8293339005230944</v>
      </c>
      <c r="U120" s="94">
        <v>1.5836785359189576</v>
      </c>
    </row>
    <row r="121" spans="1:27" s="27" customFormat="1" x14ac:dyDescent="0.3">
      <c r="A121" s="99">
        <v>44995</v>
      </c>
      <c r="B121" s="100" t="s">
        <v>104</v>
      </c>
      <c r="C121" s="100">
        <v>290</v>
      </c>
      <c r="D121" s="100" t="s">
        <v>28</v>
      </c>
      <c r="E121" s="96">
        <v>0.51230533141687118</v>
      </c>
      <c r="F121" s="31" t="s">
        <v>5</v>
      </c>
      <c r="G121" s="32">
        <v>5.1473597968464756E-5</v>
      </c>
      <c r="H121" s="31">
        <v>105</v>
      </c>
      <c r="I121" s="96">
        <v>0.24623717725720368</v>
      </c>
      <c r="J121" s="31" t="s">
        <v>5</v>
      </c>
      <c r="K121" s="33">
        <v>2.9273023561760008E-4</v>
      </c>
      <c r="L121" s="31">
        <v>106</v>
      </c>
      <c r="M121" s="32">
        <v>0.34840996656205153</v>
      </c>
      <c r="N121" s="31" t="s">
        <v>5</v>
      </c>
      <c r="O121" s="32">
        <v>3.3068451626513601E-5</v>
      </c>
      <c r="P121" s="31">
        <v>106</v>
      </c>
      <c r="Q121" s="31" t="s">
        <v>349</v>
      </c>
      <c r="R121" s="100" t="s">
        <v>14</v>
      </c>
      <c r="S121" s="32">
        <f t="shared" si="2"/>
        <v>0.51183787483753462</v>
      </c>
      <c r="T121" s="93">
        <v>-8.1997527675869986</v>
      </c>
      <c r="U121" s="94">
        <v>1.0256437423802565</v>
      </c>
    </row>
    <row r="122" spans="1:27" s="27" customFormat="1" x14ac:dyDescent="0.3">
      <c r="A122" s="99">
        <v>44995</v>
      </c>
      <c r="B122" s="31" t="s">
        <v>216</v>
      </c>
      <c r="C122" s="31">
        <v>290</v>
      </c>
      <c r="D122" s="31" t="s">
        <v>28</v>
      </c>
      <c r="E122" s="31">
        <v>0.51236577556544549</v>
      </c>
      <c r="F122" s="31" t="s">
        <v>5</v>
      </c>
      <c r="G122" s="32">
        <v>8.0032987086417603E-5</v>
      </c>
      <c r="H122" s="31">
        <v>50</v>
      </c>
      <c r="I122" s="33">
        <v>0.27899492068544635</v>
      </c>
      <c r="J122" s="31" t="s">
        <v>5</v>
      </c>
      <c r="K122" s="33">
        <v>2.0096421192059002E-3</v>
      </c>
      <c r="L122" s="31">
        <v>50</v>
      </c>
      <c r="M122" s="32">
        <v>0.34838345798313403</v>
      </c>
      <c r="N122" s="31" t="s">
        <v>5</v>
      </c>
      <c r="O122" s="32">
        <v>5.6976570589208733E-5</v>
      </c>
      <c r="P122" s="31">
        <v>49</v>
      </c>
      <c r="Q122" s="31">
        <v>93</v>
      </c>
      <c r="R122" s="31" t="s">
        <v>14</v>
      </c>
      <c r="S122" s="32">
        <f t="shared" si="2"/>
        <v>0.51183613169635722</v>
      </c>
      <c r="T122" s="93">
        <v>-8.2337813522304071</v>
      </c>
      <c r="U122" s="94">
        <v>1.5782239142018395</v>
      </c>
    </row>
    <row r="123" spans="1:27" s="27" customFormat="1" x14ac:dyDescent="0.3">
      <c r="A123" s="99">
        <v>44995</v>
      </c>
      <c r="B123" s="100" t="s">
        <v>105</v>
      </c>
      <c r="C123" s="31">
        <v>290</v>
      </c>
      <c r="D123" s="31" t="s">
        <v>28</v>
      </c>
      <c r="E123" s="31">
        <v>0.51231177417551599</v>
      </c>
      <c r="F123" s="31" t="s">
        <v>5</v>
      </c>
      <c r="G123" s="32">
        <v>7.8862889407054114E-5</v>
      </c>
      <c r="H123" s="31">
        <v>51</v>
      </c>
      <c r="I123" s="33">
        <v>0.25679896501655969</v>
      </c>
      <c r="J123" s="31" t="s">
        <v>5</v>
      </c>
      <c r="K123" s="33">
        <v>3.06880821924033E-4</v>
      </c>
      <c r="L123" s="31">
        <v>52</v>
      </c>
      <c r="M123" s="32">
        <v>0.3484160935091189</v>
      </c>
      <c r="N123" s="31" t="s">
        <v>5</v>
      </c>
      <c r="O123" s="32">
        <v>3.848449176250924E-5</v>
      </c>
      <c r="P123" s="31">
        <v>47</v>
      </c>
      <c r="Q123" s="31">
        <v>80</v>
      </c>
      <c r="R123" s="31" t="s">
        <v>14</v>
      </c>
      <c r="S123" s="32">
        <f t="shared" si="2"/>
        <v>0.51182426710164142</v>
      </c>
      <c r="T123" s="93">
        <v>-8.4653950452429072</v>
      </c>
      <c r="U123" s="94">
        <v>1.5533601789106186</v>
      </c>
    </row>
    <row r="124" spans="1:27" s="27" customFormat="1" x14ac:dyDescent="0.3">
      <c r="A124" s="99">
        <v>44995</v>
      </c>
      <c r="B124" s="100" t="s">
        <v>104</v>
      </c>
      <c r="C124" s="100">
        <v>290</v>
      </c>
      <c r="D124" s="100" t="s">
        <v>28</v>
      </c>
      <c r="E124" s="96">
        <v>0.51227362066020188</v>
      </c>
      <c r="F124" s="31" t="s">
        <v>5</v>
      </c>
      <c r="G124" s="32">
        <v>5.5697760087016248E-5</v>
      </c>
      <c r="H124" s="31">
        <v>105</v>
      </c>
      <c r="I124" s="96">
        <v>0.25410672513303834</v>
      </c>
      <c r="J124" s="31" t="s">
        <v>5</v>
      </c>
      <c r="K124" s="33">
        <v>4.207733236486059E-4</v>
      </c>
      <c r="L124" s="31">
        <v>101</v>
      </c>
      <c r="M124" s="32">
        <v>0.34841145725399503</v>
      </c>
      <c r="N124" s="31" t="s">
        <v>5</v>
      </c>
      <c r="O124" s="32">
        <v>2.9757896327483477E-5</v>
      </c>
      <c r="P124" s="31">
        <v>104</v>
      </c>
      <c r="Q124" s="31" t="s">
        <v>349</v>
      </c>
      <c r="R124" s="100" t="s">
        <v>14</v>
      </c>
      <c r="S124" s="32">
        <f t="shared" si="2"/>
        <v>0.51179122453366965</v>
      </c>
      <c r="T124" s="93">
        <v>-9.1104327711710731</v>
      </c>
      <c r="U124" s="94">
        <v>1.106790636107321</v>
      </c>
    </row>
    <row r="125" spans="1:27" s="27" customFormat="1" x14ac:dyDescent="0.3">
      <c r="A125" s="99"/>
      <c r="B125" s="100"/>
      <c r="C125" s="100"/>
      <c r="D125" s="100"/>
      <c r="E125" s="96"/>
      <c r="F125" s="31"/>
      <c r="G125" s="32"/>
      <c r="H125" s="31"/>
      <c r="I125" s="96"/>
      <c r="J125" s="31"/>
      <c r="K125" s="33"/>
      <c r="L125" s="31"/>
      <c r="M125" s="32"/>
      <c r="N125" s="31"/>
      <c r="O125" s="32"/>
      <c r="P125" s="31"/>
      <c r="Q125" s="31"/>
      <c r="R125" s="100"/>
      <c r="S125" s="32"/>
      <c r="T125" s="93"/>
      <c r="U125" s="94"/>
    </row>
    <row r="126" spans="1:27" s="27" customFormat="1" x14ac:dyDescent="0.3">
      <c r="A126" s="91">
        <v>45265</v>
      </c>
      <c r="B126" s="92" t="s">
        <v>106</v>
      </c>
      <c r="C126" s="31">
        <v>290</v>
      </c>
      <c r="D126" s="31" t="s">
        <v>28</v>
      </c>
      <c r="E126" s="96">
        <v>0.51242834611378862</v>
      </c>
      <c r="F126" s="31" t="s">
        <v>5</v>
      </c>
      <c r="G126" s="32">
        <v>4.4853901127641404E-5</v>
      </c>
      <c r="H126" s="31">
        <v>34</v>
      </c>
      <c r="I126" s="96">
        <v>0.21535566182233318</v>
      </c>
      <c r="J126" s="31" t="s">
        <v>5</v>
      </c>
      <c r="K126" s="33">
        <v>5.177146600570321E-4</v>
      </c>
      <c r="L126" s="31">
        <v>34</v>
      </c>
      <c r="M126" s="32">
        <v>0.34835139143036797</v>
      </c>
      <c r="N126" s="31" t="s">
        <v>5</v>
      </c>
      <c r="O126" s="32">
        <v>3.0467449157871722E-5</v>
      </c>
      <c r="P126" s="31">
        <v>33</v>
      </c>
      <c r="Q126" s="92">
        <v>133</v>
      </c>
      <c r="R126" s="31" t="s">
        <v>14</v>
      </c>
      <c r="S126" s="32">
        <f t="shared" si="2"/>
        <v>0.51201951499357534</v>
      </c>
      <c r="T126" s="93">
        <v>-4.653879659601845</v>
      </c>
      <c r="U126" s="93">
        <v>0.89901285728107039</v>
      </c>
    </row>
    <row r="127" spans="1:27" s="27" customFormat="1" x14ac:dyDescent="0.3">
      <c r="A127" s="91">
        <v>45265</v>
      </c>
      <c r="B127" s="92" t="s">
        <v>107</v>
      </c>
      <c r="C127" s="31">
        <v>290</v>
      </c>
      <c r="D127" s="31" t="s">
        <v>28</v>
      </c>
      <c r="E127" s="96">
        <v>0.51233697840995018</v>
      </c>
      <c r="F127" s="31" t="s">
        <v>5</v>
      </c>
      <c r="G127" s="32">
        <v>6.3155509249635151E-5</v>
      </c>
      <c r="H127" s="31">
        <v>34</v>
      </c>
      <c r="I127" s="96">
        <v>0.17494728503891294</v>
      </c>
      <c r="J127" s="31" t="s">
        <v>5</v>
      </c>
      <c r="K127" s="33">
        <v>1.7357888579409719E-4</v>
      </c>
      <c r="L127" s="31">
        <v>32</v>
      </c>
      <c r="M127" s="32">
        <v>0.34841835432707718</v>
      </c>
      <c r="N127" s="31" t="s">
        <v>5</v>
      </c>
      <c r="O127" s="32">
        <v>2.1744300133747259E-5</v>
      </c>
      <c r="P127" s="31">
        <v>32</v>
      </c>
      <c r="Q127" s="92">
        <v>133</v>
      </c>
      <c r="R127" s="31" t="s">
        <v>14</v>
      </c>
      <c r="S127" s="32">
        <f t="shared" si="2"/>
        <v>0.51200485853942768</v>
      </c>
      <c r="T127" s="93">
        <v>-4.9399944029127063</v>
      </c>
      <c r="U127" s="93">
        <v>1.249494857325373</v>
      </c>
    </row>
    <row r="128" spans="1:27" s="27" customFormat="1" x14ac:dyDescent="0.3">
      <c r="A128" s="91">
        <v>45265</v>
      </c>
      <c r="B128" s="92" t="s">
        <v>108</v>
      </c>
      <c r="C128" s="31">
        <v>290</v>
      </c>
      <c r="D128" s="31" t="s">
        <v>28</v>
      </c>
      <c r="E128" s="96">
        <v>0.51240881439197816</v>
      </c>
      <c r="F128" s="31" t="s">
        <v>5</v>
      </c>
      <c r="G128" s="32">
        <v>7.7120713641173953E-5</v>
      </c>
      <c r="H128" s="31">
        <v>33</v>
      </c>
      <c r="I128" s="96">
        <v>0.22161447342530385</v>
      </c>
      <c r="J128" s="31" t="s">
        <v>5</v>
      </c>
      <c r="K128" s="33">
        <v>3.6629127754758559E-4</v>
      </c>
      <c r="L128" s="31">
        <v>35</v>
      </c>
      <c r="M128" s="32">
        <v>0.34836019699852311</v>
      </c>
      <c r="N128" s="31" t="s">
        <v>5</v>
      </c>
      <c r="O128" s="32">
        <v>4.7299509993976672E-5</v>
      </c>
      <c r="P128" s="31">
        <v>34</v>
      </c>
      <c r="Q128" s="92">
        <v>133</v>
      </c>
      <c r="R128" s="31" t="s">
        <v>14</v>
      </c>
      <c r="S128" s="32">
        <f t="shared" si="2"/>
        <v>0.51198810154579955</v>
      </c>
      <c r="T128" s="93">
        <v>-5.267114651936744</v>
      </c>
      <c r="U128" s="93">
        <v>1.5192221020513414</v>
      </c>
    </row>
    <row r="129" spans="1:24" s="27" customFormat="1" x14ac:dyDescent="0.3">
      <c r="A129" s="91">
        <v>45267</v>
      </c>
      <c r="B129" s="92" t="s">
        <v>345</v>
      </c>
      <c r="C129" s="31">
        <v>290</v>
      </c>
      <c r="D129" s="31" t="s">
        <v>28</v>
      </c>
      <c r="E129" s="95">
        <v>0.51234198046374491</v>
      </c>
      <c r="F129" s="22" t="s">
        <v>5</v>
      </c>
      <c r="G129" s="23">
        <v>4.8052236694573358E-5</v>
      </c>
      <c r="H129" s="22">
        <v>32</v>
      </c>
      <c r="I129" s="95">
        <v>0.19858780459848221</v>
      </c>
      <c r="J129" s="22" t="s">
        <v>5</v>
      </c>
      <c r="K129" s="24">
        <v>5.2476134998322025E-4</v>
      </c>
      <c r="L129" s="22">
        <v>34</v>
      </c>
      <c r="M129" s="23">
        <v>0.348398349315653</v>
      </c>
      <c r="N129" s="22" t="s">
        <v>5</v>
      </c>
      <c r="O129" s="23">
        <v>2.7133849832375833E-5</v>
      </c>
      <c r="P129" s="22">
        <v>33</v>
      </c>
      <c r="Q129" s="92">
        <v>107</v>
      </c>
      <c r="R129" s="31" t="s">
        <v>14</v>
      </c>
      <c r="S129" s="32">
        <f t="shared" si="2"/>
        <v>0.51196498143837599</v>
      </c>
      <c r="T129" s="93">
        <v>-5.7184518945041507</v>
      </c>
      <c r="U129" s="93">
        <v>0.95984043394153629</v>
      </c>
    </row>
    <row r="130" spans="1:24" s="27" customFormat="1" x14ac:dyDescent="0.3">
      <c r="A130" s="91">
        <v>45265</v>
      </c>
      <c r="B130" s="92" t="s">
        <v>109</v>
      </c>
      <c r="C130" s="31">
        <v>290</v>
      </c>
      <c r="D130" s="31" t="s">
        <v>28</v>
      </c>
      <c r="E130" s="96">
        <v>0.51222578630496474</v>
      </c>
      <c r="F130" s="31" t="s">
        <v>5</v>
      </c>
      <c r="G130" s="32">
        <v>4.521467815582739E-5</v>
      </c>
      <c r="H130" s="31">
        <v>34</v>
      </c>
      <c r="I130" s="96">
        <v>0.1427429968887097</v>
      </c>
      <c r="J130" s="31" t="s">
        <v>5</v>
      </c>
      <c r="K130" s="33">
        <v>3.1084953278628577E-4</v>
      </c>
      <c r="L130" s="31">
        <v>35</v>
      </c>
      <c r="M130" s="32">
        <v>0.34840156580789511</v>
      </c>
      <c r="N130" s="31" t="s">
        <v>5</v>
      </c>
      <c r="O130" s="32">
        <v>2.3782402738764179E-5</v>
      </c>
      <c r="P130" s="31">
        <v>34</v>
      </c>
      <c r="Q130" s="92">
        <v>133</v>
      </c>
      <c r="R130" s="31" t="s">
        <v>14</v>
      </c>
      <c r="S130" s="32">
        <f t="shared" si="2"/>
        <v>0.5119548030448694</v>
      </c>
      <c r="T130" s="93">
        <v>-5.9171485516984479</v>
      </c>
      <c r="U130" s="93">
        <v>0.90635971049896591</v>
      </c>
    </row>
    <row r="131" spans="1:24" s="27" customFormat="1" x14ac:dyDescent="0.3">
      <c r="A131" s="91">
        <v>45265</v>
      </c>
      <c r="B131" s="92" t="s">
        <v>110</v>
      </c>
      <c r="C131" s="31">
        <v>290</v>
      </c>
      <c r="D131" s="31" t="s">
        <v>28</v>
      </c>
      <c r="E131" s="96">
        <v>0.51226557891443858</v>
      </c>
      <c r="F131" s="31" t="s">
        <v>5</v>
      </c>
      <c r="G131" s="32">
        <v>6.0041156210786524E-5</v>
      </c>
      <c r="H131" s="31">
        <v>34</v>
      </c>
      <c r="I131" s="96">
        <v>0.17046246265195678</v>
      </c>
      <c r="J131" s="31" t="s">
        <v>5</v>
      </c>
      <c r="K131" s="33">
        <v>1.9738089598070503E-4</v>
      </c>
      <c r="L131" s="31">
        <v>34</v>
      </c>
      <c r="M131" s="32">
        <v>0.34844426638491255</v>
      </c>
      <c r="N131" s="31" t="s">
        <v>5</v>
      </c>
      <c r="O131" s="32">
        <v>3.9446541434561751E-5</v>
      </c>
      <c r="P131" s="31">
        <v>34</v>
      </c>
      <c r="Q131" s="92">
        <v>133</v>
      </c>
      <c r="R131" s="31" t="s">
        <v>14</v>
      </c>
      <c r="S131" s="32">
        <f t="shared" si="2"/>
        <v>0.51194197302931532</v>
      </c>
      <c r="T131" s="93">
        <v>-6.1676086268258601</v>
      </c>
      <c r="U131" s="93">
        <v>1.1895877561997936</v>
      </c>
    </row>
    <row r="132" spans="1:24" s="27" customFormat="1" x14ac:dyDescent="0.3">
      <c r="A132" s="91">
        <v>45267</v>
      </c>
      <c r="B132" s="92" t="s">
        <v>113</v>
      </c>
      <c r="C132" s="31">
        <v>290</v>
      </c>
      <c r="D132" s="31" t="s">
        <v>28</v>
      </c>
      <c r="E132" s="95">
        <v>0.5123112476185826</v>
      </c>
      <c r="F132" s="22" t="s">
        <v>5</v>
      </c>
      <c r="G132" s="23">
        <v>3.3031110235676343E-5</v>
      </c>
      <c r="H132" s="22">
        <v>31</v>
      </c>
      <c r="I132" s="95">
        <v>0.19689855250103544</v>
      </c>
      <c r="J132" s="22" t="s">
        <v>5</v>
      </c>
      <c r="K132" s="24">
        <v>1.0539795802931701E-3</v>
      </c>
      <c r="L132" s="22">
        <v>34</v>
      </c>
      <c r="M132" s="23">
        <v>0.3483930094107025</v>
      </c>
      <c r="N132" s="22" t="s">
        <v>5</v>
      </c>
      <c r="O132" s="23">
        <v>3.1010138383471819E-5</v>
      </c>
      <c r="P132" s="22">
        <v>33</v>
      </c>
      <c r="Q132" s="92">
        <v>107</v>
      </c>
      <c r="R132" s="31" t="s">
        <v>14</v>
      </c>
      <c r="S132" s="32">
        <f t="shared" si="2"/>
        <v>0.5119374554688606</v>
      </c>
      <c r="T132" s="93">
        <v>-6.2557978052502072</v>
      </c>
      <c r="U132" s="93">
        <v>0.67698017648404762</v>
      </c>
    </row>
    <row r="133" spans="1:24" s="27" customFormat="1" x14ac:dyDescent="0.3">
      <c r="A133" s="91">
        <v>45265</v>
      </c>
      <c r="B133" s="92" t="s">
        <v>111</v>
      </c>
      <c r="C133" s="31">
        <v>290</v>
      </c>
      <c r="D133" s="31" t="s">
        <v>28</v>
      </c>
      <c r="E133" s="96">
        <v>0.51228032778655141</v>
      </c>
      <c r="F133" s="31" t="s">
        <v>5</v>
      </c>
      <c r="G133" s="32">
        <v>5.6358908974764786E-5</v>
      </c>
      <c r="H133" s="22">
        <v>19</v>
      </c>
      <c r="I133" s="96">
        <v>0.18084881776816314</v>
      </c>
      <c r="J133" s="31" t="s">
        <v>5</v>
      </c>
      <c r="K133" s="33">
        <v>4.0076409410635792E-4</v>
      </c>
      <c r="L133" s="31">
        <v>17</v>
      </c>
      <c r="M133" s="32">
        <v>0.34839390716120539</v>
      </c>
      <c r="N133" s="31" t="s">
        <v>5</v>
      </c>
      <c r="O133" s="32">
        <v>3.6384013963102243E-5</v>
      </c>
      <c r="P133" s="31">
        <v>18</v>
      </c>
      <c r="Q133" s="92">
        <v>133</v>
      </c>
      <c r="R133" s="31" t="s">
        <v>14</v>
      </c>
      <c r="S133" s="32">
        <f t="shared" si="2"/>
        <v>0.51193700444816437</v>
      </c>
      <c r="T133" s="93">
        <v>-6.2646023680346108</v>
      </c>
      <c r="U133" s="93">
        <v>1.1188178802663984</v>
      </c>
    </row>
    <row r="134" spans="1:24" s="27" customFormat="1" x14ac:dyDescent="0.3">
      <c r="A134" s="91">
        <v>45265</v>
      </c>
      <c r="B134" s="92" t="s">
        <v>112</v>
      </c>
      <c r="C134" s="31">
        <v>290</v>
      </c>
      <c r="D134" s="31" t="s">
        <v>28</v>
      </c>
      <c r="E134" s="96">
        <v>0.51228402966316677</v>
      </c>
      <c r="F134" s="31" t="s">
        <v>5</v>
      </c>
      <c r="G134" s="32">
        <v>5.4884700661411687E-5</v>
      </c>
      <c r="H134" s="22">
        <v>33</v>
      </c>
      <c r="I134" s="96">
        <v>0.1982126391240227</v>
      </c>
      <c r="J134" s="31" t="s">
        <v>5</v>
      </c>
      <c r="K134" s="33">
        <v>4.4928979916384893E-4</v>
      </c>
      <c r="L134" s="31">
        <v>35</v>
      </c>
      <c r="M134" s="32">
        <v>0.34839563144908209</v>
      </c>
      <c r="N134" s="31" t="s">
        <v>5</v>
      </c>
      <c r="O134" s="32">
        <v>3.5905929203834986E-5</v>
      </c>
      <c r="P134" s="31">
        <v>34</v>
      </c>
      <c r="Q134" s="92">
        <v>133</v>
      </c>
      <c r="R134" s="31" t="s">
        <v>14</v>
      </c>
      <c r="S134" s="32">
        <f t="shared" si="2"/>
        <v>0.51190774285181584</v>
      </c>
      <c r="T134" s="93">
        <v>-6.8358301727811099</v>
      </c>
      <c r="U134" s="93">
        <v>1.0905077285057601</v>
      </c>
    </row>
    <row r="135" spans="1:24" s="88" customFormat="1" ht="15" customHeight="1" x14ac:dyDescent="0.3">
      <c r="A135" s="79" t="s">
        <v>116</v>
      </c>
      <c r="B135" s="80"/>
      <c r="C135" s="80"/>
      <c r="D135" s="81"/>
      <c r="E135" s="82"/>
      <c r="F135" s="83"/>
      <c r="G135" s="84"/>
      <c r="H135" s="85"/>
      <c r="I135" s="82"/>
      <c r="J135" s="86"/>
      <c r="K135" s="84"/>
      <c r="L135" s="85"/>
      <c r="M135" s="82"/>
      <c r="N135" s="83"/>
      <c r="O135" s="84"/>
      <c r="P135" s="85"/>
      <c r="Q135" s="80"/>
      <c r="R135" s="80"/>
      <c r="S135" s="129"/>
      <c r="T135" s="143"/>
      <c r="U135" s="80"/>
      <c r="W135" s="89"/>
      <c r="X135" s="90"/>
    </row>
    <row r="136" spans="1:24" x14ac:dyDescent="0.3">
      <c r="A136" s="109">
        <v>45366</v>
      </c>
      <c r="B136" s="22" t="s">
        <v>118</v>
      </c>
      <c r="C136" s="31">
        <v>290</v>
      </c>
      <c r="D136" s="22" t="s">
        <v>119</v>
      </c>
      <c r="E136" s="32">
        <v>0.51223801654117285</v>
      </c>
      <c r="F136" s="32" t="s">
        <v>5</v>
      </c>
      <c r="G136" s="32">
        <v>4.7844373602862559E-5</v>
      </c>
      <c r="H136" s="110">
        <v>46</v>
      </c>
      <c r="I136" s="32">
        <v>7.824214440432381E-2</v>
      </c>
      <c r="J136" s="32" t="s">
        <v>5</v>
      </c>
      <c r="K136" s="33">
        <v>8.3539966693284043E-5</v>
      </c>
      <c r="L136" s="110">
        <v>46</v>
      </c>
      <c r="M136" s="32">
        <v>0.34837679432455188</v>
      </c>
      <c r="N136" s="32" t="s">
        <v>5</v>
      </c>
      <c r="O136" s="23">
        <v>2.7677228884160952E-5</v>
      </c>
      <c r="P136" s="22">
        <v>44</v>
      </c>
      <c r="Q136" s="22">
        <v>20</v>
      </c>
      <c r="R136" s="31" t="s">
        <v>120</v>
      </c>
      <c r="S136" s="32">
        <f t="shared" si="2"/>
        <v>0.51208948167901025</v>
      </c>
      <c r="T136" s="93">
        <v>-3.2880308641247691</v>
      </c>
      <c r="U136" s="93">
        <v>0.95903173849327705</v>
      </c>
    </row>
    <row r="137" spans="1:24" x14ac:dyDescent="0.3">
      <c r="A137" s="109">
        <v>45366</v>
      </c>
      <c r="B137" s="22" t="s">
        <v>121</v>
      </c>
      <c r="C137" s="31">
        <v>290</v>
      </c>
      <c r="D137" s="22" t="s">
        <v>119</v>
      </c>
      <c r="E137" s="32">
        <v>0.51221084315683374</v>
      </c>
      <c r="F137" s="32" t="s">
        <v>5</v>
      </c>
      <c r="G137" s="32">
        <v>3.6542357377794631E-5</v>
      </c>
      <c r="H137" s="110">
        <v>34</v>
      </c>
      <c r="I137" s="32">
        <v>8.3649131863124906E-2</v>
      </c>
      <c r="J137" s="32" t="s">
        <v>5</v>
      </c>
      <c r="K137" s="33">
        <v>4.4282629388775734E-4</v>
      </c>
      <c r="L137" s="110">
        <v>37</v>
      </c>
      <c r="M137" s="32">
        <v>0.34838692563066792</v>
      </c>
      <c r="N137" s="32" t="s">
        <v>5</v>
      </c>
      <c r="O137" s="23">
        <v>2.431549222017587E-5</v>
      </c>
      <c r="P137" s="22">
        <v>36</v>
      </c>
      <c r="Q137" s="22">
        <v>20</v>
      </c>
      <c r="R137" s="31" t="s">
        <v>120</v>
      </c>
      <c r="S137" s="32">
        <f t="shared" si="2"/>
        <v>0.51205204367139145</v>
      </c>
      <c r="T137" s="93">
        <v>-4.0188737973478883</v>
      </c>
      <c r="U137" s="93">
        <v>0.74562887354817442</v>
      </c>
    </row>
    <row r="138" spans="1:24" x14ac:dyDescent="0.3">
      <c r="A138" s="109">
        <v>45366</v>
      </c>
      <c r="B138" s="22" t="s">
        <v>122</v>
      </c>
      <c r="C138" s="31">
        <v>290</v>
      </c>
      <c r="D138" s="22" t="s">
        <v>119</v>
      </c>
      <c r="E138" s="32">
        <v>0.51218567650548175</v>
      </c>
      <c r="F138" s="32" t="s">
        <v>5</v>
      </c>
      <c r="G138" s="32">
        <v>3.850997457184161E-5</v>
      </c>
      <c r="H138" s="110">
        <v>49</v>
      </c>
      <c r="I138" s="32">
        <v>7.3007858757648258E-2</v>
      </c>
      <c r="J138" s="32" t="s">
        <v>5</v>
      </c>
      <c r="K138" s="33">
        <v>1.1484910337566966E-4</v>
      </c>
      <c r="L138" s="110">
        <v>52</v>
      </c>
      <c r="M138" s="32">
        <v>0.34840800336136007</v>
      </c>
      <c r="N138" s="32" t="s">
        <v>5</v>
      </c>
      <c r="O138" s="23">
        <v>2.7251574677003047E-5</v>
      </c>
      <c r="P138" s="22">
        <v>51</v>
      </c>
      <c r="Q138" s="22">
        <v>20</v>
      </c>
      <c r="R138" s="31" t="s">
        <v>120</v>
      </c>
      <c r="S138" s="32">
        <f t="shared" si="2"/>
        <v>0.51204707840953345</v>
      </c>
      <c r="T138" s="93">
        <v>-4.1158027412568909</v>
      </c>
      <c r="U138" s="93">
        <v>0.78303224348906864</v>
      </c>
    </row>
    <row r="139" spans="1:24" x14ac:dyDescent="0.3">
      <c r="A139" s="109">
        <v>45366</v>
      </c>
      <c r="B139" s="22" t="s">
        <v>123</v>
      </c>
      <c r="C139" s="31">
        <v>290</v>
      </c>
      <c r="D139" s="22" t="s">
        <v>119</v>
      </c>
      <c r="E139" s="32">
        <v>0.51218036194491379</v>
      </c>
      <c r="F139" s="32" t="s">
        <v>5</v>
      </c>
      <c r="G139" s="32">
        <v>4.4401728210291923E-5</v>
      </c>
      <c r="H139" s="110">
        <v>51</v>
      </c>
      <c r="I139" s="32">
        <v>8.294412919032329E-2</v>
      </c>
      <c r="J139" s="32" t="s">
        <v>5</v>
      </c>
      <c r="K139" s="33">
        <v>1.5361987973707599E-4</v>
      </c>
      <c r="L139" s="110">
        <v>49</v>
      </c>
      <c r="M139" s="32">
        <v>0.34839378091542922</v>
      </c>
      <c r="N139" s="32" t="s">
        <v>5</v>
      </c>
      <c r="O139" s="23">
        <v>2.7723188644194282E-5</v>
      </c>
      <c r="P139" s="22">
        <v>51</v>
      </c>
      <c r="Q139" s="22">
        <v>20</v>
      </c>
      <c r="R139" s="31" t="s">
        <v>120</v>
      </c>
      <c r="S139" s="32">
        <f t="shared" si="2"/>
        <v>0.51202290083632229</v>
      </c>
      <c r="T139" s="93">
        <v>-4.5877832137164454</v>
      </c>
      <c r="U139" s="93">
        <v>0.89343548229906689</v>
      </c>
    </row>
    <row r="140" spans="1:24" x14ac:dyDescent="0.3">
      <c r="A140" s="109">
        <v>45366</v>
      </c>
      <c r="B140" s="22" t="s">
        <v>124</v>
      </c>
      <c r="C140" s="31">
        <v>290</v>
      </c>
      <c r="D140" s="22" t="s">
        <v>119</v>
      </c>
      <c r="E140" s="32">
        <v>0.51216747699200316</v>
      </c>
      <c r="F140" s="32" t="s">
        <v>5</v>
      </c>
      <c r="G140" s="32">
        <v>4.1045913973574975E-5</v>
      </c>
      <c r="H140" s="110">
        <v>33</v>
      </c>
      <c r="I140" s="32">
        <v>7.6719703781161316E-2</v>
      </c>
      <c r="J140" s="32" t="s">
        <v>5</v>
      </c>
      <c r="K140" s="33">
        <v>9.256488965767569E-4</v>
      </c>
      <c r="L140" s="110">
        <v>33</v>
      </c>
      <c r="M140" s="32">
        <v>0.34841620169458887</v>
      </c>
      <c r="N140" s="32" t="s">
        <v>5</v>
      </c>
      <c r="O140" s="23">
        <v>3.3145049532827257E-5</v>
      </c>
      <c r="P140" s="22">
        <v>34</v>
      </c>
      <c r="Q140" s="22">
        <v>20</v>
      </c>
      <c r="R140" s="31" t="s">
        <v>120</v>
      </c>
      <c r="S140" s="32">
        <f t="shared" si="2"/>
        <v>0.51202183233063758</v>
      </c>
      <c r="T140" s="93">
        <v>-4.6086419580371185</v>
      </c>
      <c r="U140" s="93">
        <v>0.83113542416257402</v>
      </c>
    </row>
    <row r="141" spans="1:24" x14ac:dyDescent="0.3">
      <c r="A141" s="109">
        <v>45366</v>
      </c>
      <c r="B141" s="22" t="s">
        <v>125</v>
      </c>
      <c r="C141" s="31">
        <v>290</v>
      </c>
      <c r="D141" s="22" t="s">
        <v>119</v>
      </c>
      <c r="E141" s="32">
        <v>0.51215102502746324</v>
      </c>
      <c r="F141" s="32" t="s">
        <v>5</v>
      </c>
      <c r="G141" s="32">
        <v>5.0384768872148712E-5</v>
      </c>
      <c r="H141" s="110">
        <v>52</v>
      </c>
      <c r="I141" s="32">
        <v>7.1434786825882987E-2</v>
      </c>
      <c r="J141" s="32" t="s">
        <v>5</v>
      </c>
      <c r="K141" s="33">
        <v>3.7395418053628668E-4</v>
      </c>
      <c r="L141" s="110">
        <v>48</v>
      </c>
      <c r="M141" s="32">
        <v>0.3483858343523073</v>
      </c>
      <c r="N141" s="32" t="s">
        <v>5</v>
      </c>
      <c r="O141" s="23">
        <v>2.7229512003230103E-5</v>
      </c>
      <c r="P141" s="22">
        <v>50</v>
      </c>
      <c r="Q141" s="22">
        <v>20</v>
      </c>
      <c r="R141" s="31" t="s">
        <v>120</v>
      </c>
      <c r="S141" s="32">
        <f t="shared" si="2"/>
        <v>0.51201541325077204</v>
      </c>
      <c r="T141" s="93">
        <v>-4.7339514885358369</v>
      </c>
      <c r="U141" s="93">
        <v>1.007855684537655</v>
      </c>
    </row>
    <row r="142" spans="1:24" x14ac:dyDescent="0.3">
      <c r="A142" s="109">
        <v>45366</v>
      </c>
      <c r="B142" s="22" t="s">
        <v>310</v>
      </c>
      <c r="C142" s="31">
        <v>290</v>
      </c>
      <c r="D142" s="22" t="s">
        <v>119</v>
      </c>
      <c r="E142" s="32">
        <v>0.51210849792345969</v>
      </c>
      <c r="F142" s="32" t="s">
        <v>5</v>
      </c>
      <c r="G142" s="32">
        <v>6.7854811342724726E-5</v>
      </c>
      <c r="H142" s="110">
        <v>22</v>
      </c>
      <c r="I142" s="32">
        <v>7.8233340310188637E-2</v>
      </c>
      <c r="J142" s="32" t="s">
        <v>5</v>
      </c>
      <c r="K142" s="33">
        <v>1.2540694546976045E-3</v>
      </c>
      <c r="L142" s="110">
        <v>23</v>
      </c>
      <c r="M142" s="32">
        <v>0.34838331357048963</v>
      </c>
      <c r="N142" s="32" t="s">
        <v>5</v>
      </c>
      <c r="O142" s="23">
        <v>4.520221892046191E-5</v>
      </c>
      <c r="P142" s="22">
        <v>21</v>
      </c>
      <c r="Q142" s="22">
        <v>20</v>
      </c>
      <c r="R142" s="31" t="s">
        <v>120</v>
      </c>
      <c r="S142" s="32">
        <f t="shared" si="2"/>
        <v>0.51195997977498664</v>
      </c>
      <c r="T142" s="93">
        <v>-5.8160914478611048</v>
      </c>
      <c r="U142" s="93">
        <v>1.3432090565971753</v>
      </c>
    </row>
    <row r="143" spans="1:24" x14ac:dyDescent="0.3">
      <c r="A143" s="27"/>
      <c r="B143" s="27"/>
      <c r="C143" s="27"/>
      <c r="D143" s="27"/>
      <c r="E143" s="27"/>
      <c r="F143" s="27"/>
      <c r="G143" s="27"/>
      <c r="H143" s="27"/>
      <c r="I143" s="27"/>
      <c r="J143" s="27"/>
      <c r="K143" s="27"/>
      <c r="L143" s="27"/>
      <c r="M143" s="27"/>
      <c r="N143" s="27"/>
      <c r="O143" s="27"/>
      <c r="P143" s="27"/>
      <c r="Q143" s="27"/>
      <c r="R143" s="27"/>
      <c r="S143" s="32"/>
      <c r="T143" s="93"/>
      <c r="U143" s="27"/>
    </row>
    <row r="144" spans="1:24" x14ac:dyDescent="0.3">
      <c r="A144" s="109">
        <v>45268</v>
      </c>
      <c r="B144" s="22" t="s">
        <v>126</v>
      </c>
      <c r="C144" s="31">
        <v>290</v>
      </c>
      <c r="D144" s="22" t="s">
        <v>119</v>
      </c>
      <c r="E144" s="23">
        <v>0.51204048552584613</v>
      </c>
      <c r="F144" s="22" t="s">
        <v>5</v>
      </c>
      <c r="G144" s="23">
        <v>3.5734306756759399E-5</v>
      </c>
      <c r="H144" s="22">
        <v>32</v>
      </c>
      <c r="I144" s="23">
        <v>9.7391441157187425E-2</v>
      </c>
      <c r="J144" s="22" t="s">
        <v>5</v>
      </c>
      <c r="K144" s="24">
        <v>1.5289942913601753E-4</v>
      </c>
      <c r="L144" s="22">
        <v>33</v>
      </c>
      <c r="M144" s="23">
        <v>0.34840604875248604</v>
      </c>
      <c r="N144" s="22" t="s">
        <v>5</v>
      </c>
      <c r="O144" s="23">
        <v>1.725605214668441E-5</v>
      </c>
      <c r="P144" s="22">
        <v>31</v>
      </c>
      <c r="Q144" s="22">
        <v>33</v>
      </c>
      <c r="R144" s="22" t="s">
        <v>14</v>
      </c>
      <c r="S144" s="32">
        <f t="shared" si="2"/>
        <v>0.51185559764479138</v>
      </c>
      <c r="T144" s="93">
        <v>-7.8537784686238954</v>
      </c>
      <c r="U144" s="93">
        <v>0.72928477169060846</v>
      </c>
    </row>
    <row r="145" spans="1:21" x14ac:dyDescent="0.3">
      <c r="A145" s="109">
        <v>45268</v>
      </c>
      <c r="B145" s="92" t="s">
        <v>127</v>
      </c>
      <c r="C145" s="31">
        <v>290</v>
      </c>
      <c r="D145" s="22" t="s">
        <v>119</v>
      </c>
      <c r="E145" s="95">
        <v>0.51201280163578411</v>
      </c>
      <c r="F145" s="22" t="s">
        <v>5</v>
      </c>
      <c r="G145" s="23">
        <v>4.0275689295110115E-5</v>
      </c>
      <c r="H145" s="22">
        <v>29</v>
      </c>
      <c r="I145" s="95">
        <v>9.523769298339918E-2</v>
      </c>
      <c r="J145" s="22" t="s">
        <v>5</v>
      </c>
      <c r="K145" s="24">
        <v>1.3962044440838457E-4</v>
      </c>
      <c r="L145" s="22">
        <v>30</v>
      </c>
      <c r="M145" s="23">
        <v>0.34839907024350963</v>
      </c>
      <c r="N145" s="22" t="s">
        <v>5</v>
      </c>
      <c r="O145" s="23">
        <v>1.8572471138151747E-5</v>
      </c>
      <c r="P145" s="22">
        <v>30</v>
      </c>
      <c r="Q145" s="22">
        <v>33</v>
      </c>
      <c r="R145" s="22" t="s">
        <v>14</v>
      </c>
      <c r="S145" s="32">
        <f t="shared" si="2"/>
        <v>0.51183200242958049</v>
      </c>
      <c r="T145" s="93">
        <v>-8.3143904881088915</v>
      </c>
      <c r="U145" s="93">
        <v>0.81437556831602143</v>
      </c>
    </row>
    <row r="146" spans="1:21" x14ac:dyDescent="0.3">
      <c r="A146" s="109">
        <v>45268</v>
      </c>
      <c r="B146" s="92" t="s">
        <v>128</v>
      </c>
      <c r="C146" s="31">
        <v>290</v>
      </c>
      <c r="D146" s="22" t="s">
        <v>119</v>
      </c>
      <c r="E146" s="95">
        <v>0.5119337437331194</v>
      </c>
      <c r="F146" s="22" t="s">
        <v>5</v>
      </c>
      <c r="G146" s="23">
        <v>4.1693889073821829E-5</v>
      </c>
      <c r="H146" s="22">
        <v>34</v>
      </c>
      <c r="I146" s="95">
        <v>5.8424244529066714E-2</v>
      </c>
      <c r="J146" s="22" t="s">
        <v>5</v>
      </c>
      <c r="K146" s="24">
        <v>1.1152097347387076E-3</v>
      </c>
      <c r="L146" s="22">
        <v>32</v>
      </c>
      <c r="M146" s="23">
        <v>0.34842770573446918</v>
      </c>
      <c r="N146" s="22" t="s">
        <v>5</v>
      </c>
      <c r="O146" s="23">
        <v>3.0927644360612106E-5</v>
      </c>
      <c r="P146" s="22">
        <v>32</v>
      </c>
      <c r="Q146" s="22">
        <v>33</v>
      </c>
      <c r="R146" s="22" t="s">
        <v>14</v>
      </c>
      <c r="S146" s="32">
        <f t="shared" si="2"/>
        <v>0.51182283116580485</v>
      </c>
      <c r="T146" s="93">
        <v>-8.4934265465286263</v>
      </c>
      <c r="U146" s="93">
        <v>0.84108859041182726</v>
      </c>
    </row>
    <row r="147" spans="1:21" x14ac:dyDescent="0.3">
      <c r="A147" s="109">
        <v>45268</v>
      </c>
      <c r="B147" s="92" t="s">
        <v>129</v>
      </c>
      <c r="C147" s="31">
        <v>290</v>
      </c>
      <c r="D147" s="22" t="s">
        <v>119</v>
      </c>
      <c r="E147" s="95">
        <v>0.51199673715089022</v>
      </c>
      <c r="F147" s="22" t="s">
        <v>5</v>
      </c>
      <c r="G147" s="23">
        <v>3.0479749488991649E-5</v>
      </c>
      <c r="H147" s="22">
        <v>32</v>
      </c>
      <c r="I147" s="95">
        <v>9.4340543197685978E-2</v>
      </c>
      <c r="J147" s="22" t="s">
        <v>5</v>
      </c>
      <c r="K147" s="24">
        <v>1.068263482082891E-3</v>
      </c>
      <c r="L147" s="22">
        <v>31</v>
      </c>
      <c r="M147" s="23">
        <v>0.34843765654368924</v>
      </c>
      <c r="N147" s="22" t="s">
        <v>5</v>
      </c>
      <c r="O147" s="23">
        <v>2.0011843946505689E-5</v>
      </c>
      <c r="P147" s="22">
        <v>32</v>
      </c>
      <c r="Q147" s="22">
        <v>33</v>
      </c>
      <c r="R147" s="22" t="s">
        <v>14</v>
      </c>
      <c r="S147" s="32">
        <f t="shared" si="2"/>
        <v>0.51181764109355576</v>
      </c>
      <c r="T147" s="93">
        <v>-8.5947441076761333</v>
      </c>
      <c r="U147" s="93">
        <v>0.6320216652388353</v>
      </c>
    </row>
    <row r="148" spans="1:21" x14ac:dyDescent="0.3">
      <c r="A148" s="109">
        <v>45268</v>
      </c>
      <c r="B148" s="92" t="s">
        <v>130</v>
      </c>
      <c r="C148" s="31">
        <v>290</v>
      </c>
      <c r="D148" s="22" t="s">
        <v>119</v>
      </c>
      <c r="E148" s="95">
        <v>0.51198589303337638</v>
      </c>
      <c r="F148" s="22" t="s">
        <v>5</v>
      </c>
      <c r="G148" s="23">
        <v>4.1329571906627894E-5</v>
      </c>
      <c r="H148" s="22">
        <v>31</v>
      </c>
      <c r="I148" s="95">
        <v>8.9999609139333456E-2</v>
      </c>
      <c r="J148" s="22" t="s">
        <v>5</v>
      </c>
      <c r="K148" s="24">
        <v>1.389485308592881E-4</v>
      </c>
      <c r="L148" s="22">
        <v>30</v>
      </c>
      <c r="M148" s="23">
        <v>0.34838237306798336</v>
      </c>
      <c r="N148" s="22" t="s">
        <v>5</v>
      </c>
      <c r="O148" s="23">
        <v>2.2856688070444703E-5</v>
      </c>
      <c r="P148" s="22">
        <v>31</v>
      </c>
      <c r="Q148" s="22">
        <v>33</v>
      </c>
      <c r="R148" s="22" t="s">
        <v>14</v>
      </c>
      <c r="S148" s="32">
        <f t="shared" si="2"/>
        <v>0.51181503780388371</v>
      </c>
      <c r="T148" s="93">
        <v>-8.6455640091875896</v>
      </c>
      <c r="U148" s="93">
        <v>0.83422386046752761</v>
      </c>
    </row>
    <row r="149" spans="1:21" x14ac:dyDescent="0.3">
      <c r="A149" s="109">
        <v>45268</v>
      </c>
      <c r="B149" s="92" t="s">
        <v>131</v>
      </c>
      <c r="C149" s="31">
        <v>290</v>
      </c>
      <c r="D149" s="22" t="s">
        <v>119</v>
      </c>
      <c r="E149" s="95">
        <v>0.51197309557465209</v>
      </c>
      <c r="F149" s="22" t="s">
        <v>5</v>
      </c>
      <c r="G149" s="23">
        <v>3.7889734454931649E-5</v>
      </c>
      <c r="H149" s="22">
        <v>34</v>
      </c>
      <c r="I149" s="95">
        <v>8.3749739030851908E-2</v>
      </c>
      <c r="J149" s="22" t="s">
        <v>5</v>
      </c>
      <c r="K149" s="24">
        <v>8.4201579905524579E-4</v>
      </c>
      <c r="L149" s="22">
        <v>32</v>
      </c>
      <c r="M149" s="23">
        <v>0.34845381606832898</v>
      </c>
      <c r="N149" s="22" t="s">
        <v>5</v>
      </c>
      <c r="O149" s="23">
        <v>2.3276082789191266E-5</v>
      </c>
      <c r="P149" s="22">
        <v>32</v>
      </c>
      <c r="Q149" s="22">
        <v>33</v>
      </c>
      <c r="R149" s="22" t="s">
        <v>14</v>
      </c>
      <c r="S149" s="32">
        <f t="shared" si="2"/>
        <v>0.51181410509659442</v>
      </c>
      <c r="T149" s="93">
        <v>-8.6637717764936895</v>
      </c>
      <c r="U149" s="93">
        <v>0.76956572969150183</v>
      </c>
    </row>
    <row r="150" spans="1:21" x14ac:dyDescent="0.3">
      <c r="A150" s="109">
        <v>45268</v>
      </c>
      <c r="B150" s="22" t="s">
        <v>132</v>
      </c>
      <c r="C150" s="31">
        <v>290</v>
      </c>
      <c r="D150" s="22" t="s">
        <v>119</v>
      </c>
      <c r="E150" s="23">
        <v>0.51198768533007244</v>
      </c>
      <c r="F150" s="22" t="s">
        <v>5</v>
      </c>
      <c r="G150" s="23">
        <v>3.3991477029513621E-5</v>
      </c>
      <c r="H150" s="22">
        <v>33</v>
      </c>
      <c r="I150" s="23">
        <v>9.280842724451957E-2</v>
      </c>
      <c r="J150" s="22" t="s">
        <v>5</v>
      </c>
      <c r="K150" s="24">
        <v>2.2119834365849963E-3</v>
      </c>
      <c r="L150" s="22">
        <v>34</v>
      </c>
      <c r="M150" s="23">
        <v>0.34840851758119912</v>
      </c>
      <c r="N150" s="22" t="s">
        <v>5</v>
      </c>
      <c r="O150" s="23">
        <v>2.4891834650899908E-5</v>
      </c>
      <c r="P150" s="22">
        <v>34</v>
      </c>
      <c r="Q150" s="22">
        <v>33</v>
      </c>
      <c r="R150" s="22" t="s">
        <v>14</v>
      </c>
      <c r="S150" s="32">
        <f t="shared" si="2"/>
        <v>0.5118114978411783</v>
      </c>
      <c r="T150" s="93">
        <v>-8.7146690949457817</v>
      </c>
      <c r="U150" s="93">
        <v>0.69685321890776419</v>
      </c>
    </row>
    <row r="151" spans="1:21" x14ac:dyDescent="0.3">
      <c r="A151" s="109">
        <v>45268</v>
      </c>
      <c r="B151" s="92" t="s">
        <v>133</v>
      </c>
      <c r="C151" s="31">
        <v>290</v>
      </c>
      <c r="D151" s="22" t="s">
        <v>119</v>
      </c>
      <c r="E151" s="95">
        <v>0.51195901408222511</v>
      </c>
      <c r="F151" s="22" t="s">
        <v>5</v>
      </c>
      <c r="G151" s="23">
        <v>3.7281849914200885E-5</v>
      </c>
      <c r="H151" s="22">
        <v>30</v>
      </c>
      <c r="I151" s="95">
        <v>8.2306600647372496E-2</v>
      </c>
      <c r="J151" s="22" t="s">
        <v>5</v>
      </c>
      <c r="K151" s="24">
        <v>3.7644094565105504E-4</v>
      </c>
      <c r="L151" s="22">
        <v>32</v>
      </c>
      <c r="M151" s="23">
        <v>0.34842950136810574</v>
      </c>
      <c r="N151" s="22" t="s">
        <v>5</v>
      </c>
      <c r="O151" s="23">
        <v>2.1865077058757543E-5</v>
      </c>
      <c r="P151" s="22">
        <v>31</v>
      </c>
      <c r="Q151" s="22">
        <v>33</v>
      </c>
      <c r="R151" s="22" t="s">
        <v>14</v>
      </c>
      <c r="S151" s="32">
        <f t="shared" si="2"/>
        <v>0.51180276325761775</v>
      </c>
      <c r="T151" s="93">
        <v>-8.8851805370848691</v>
      </c>
      <c r="U151" s="93">
        <v>0.75818216805123462</v>
      </c>
    </row>
    <row r="152" spans="1:21" x14ac:dyDescent="0.3">
      <c r="A152" s="109">
        <v>45268</v>
      </c>
      <c r="B152" s="92" t="s">
        <v>134</v>
      </c>
      <c r="C152" s="31">
        <v>290</v>
      </c>
      <c r="D152" s="22" t="s">
        <v>119</v>
      </c>
      <c r="E152" s="95">
        <v>0.51191331989180244</v>
      </c>
      <c r="F152" s="22" t="s">
        <v>5</v>
      </c>
      <c r="G152" s="23">
        <v>2.7906131977051382E-5</v>
      </c>
      <c r="H152" s="22">
        <v>30</v>
      </c>
      <c r="I152" s="95">
        <v>5.9049767594727916E-2</v>
      </c>
      <c r="J152" s="22" t="s">
        <v>5</v>
      </c>
      <c r="K152" s="24">
        <v>3.8597531255588839E-4</v>
      </c>
      <c r="L152" s="22">
        <v>32</v>
      </c>
      <c r="M152" s="23">
        <v>0.34841882674082852</v>
      </c>
      <c r="N152" s="22" t="s">
        <v>5</v>
      </c>
      <c r="O152" s="23">
        <v>2.1440591651998134E-5</v>
      </c>
      <c r="P152" s="22">
        <v>30</v>
      </c>
      <c r="Q152" s="22">
        <v>33</v>
      </c>
      <c r="R152" s="22" t="s">
        <v>14</v>
      </c>
      <c r="S152" s="32">
        <f t="shared" si="2"/>
        <v>0.51180121983169813</v>
      </c>
      <c r="T152" s="93">
        <v>-8.9153103970329717</v>
      </c>
      <c r="U152" s="93">
        <v>0.58502689269219443</v>
      </c>
    </row>
    <row r="153" spans="1:21" x14ac:dyDescent="0.3">
      <c r="A153" s="109">
        <v>45268</v>
      </c>
      <c r="B153" s="92" t="s">
        <v>135</v>
      </c>
      <c r="C153" s="31">
        <v>290</v>
      </c>
      <c r="D153" s="22" t="s">
        <v>119</v>
      </c>
      <c r="E153" s="95">
        <v>0.51198920669755454</v>
      </c>
      <c r="F153" s="22" t="s">
        <v>5</v>
      </c>
      <c r="G153" s="23">
        <v>2.4776493083090198E-5</v>
      </c>
      <c r="H153" s="22">
        <v>28</v>
      </c>
      <c r="I153" s="95">
        <v>9.9456923717967535E-2</v>
      </c>
      <c r="J153" s="22" t="s">
        <v>5</v>
      </c>
      <c r="K153" s="24">
        <v>2.0018140866575416E-3</v>
      </c>
      <c r="L153" s="22">
        <v>30</v>
      </c>
      <c r="M153" s="23">
        <v>0.34839838086247571</v>
      </c>
      <c r="N153" s="22" t="s">
        <v>5</v>
      </c>
      <c r="O153" s="23">
        <v>2.5161745071243629E-5</v>
      </c>
      <c r="P153" s="22">
        <v>29</v>
      </c>
      <c r="Q153" s="22">
        <v>33</v>
      </c>
      <c r="R153" s="22" t="s">
        <v>14</v>
      </c>
      <c r="S153" s="32">
        <f t="shared" si="2"/>
        <v>0.51180039770506036</v>
      </c>
      <c r="T153" s="93">
        <v>-8.9313594734041768</v>
      </c>
      <c r="U153" s="93">
        <v>0.52870480117176677</v>
      </c>
    </row>
    <row r="154" spans="1:21" x14ac:dyDescent="0.3">
      <c r="A154" s="109">
        <v>45268</v>
      </c>
      <c r="B154" s="22" t="s">
        <v>136</v>
      </c>
      <c r="C154" s="31">
        <v>290</v>
      </c>
      <c r="D154" s="22" t="s">
        <v>119</v>
      </c>
      <c r="E154" s="23">
        <v>0.5119777323993715</v>
      </c>
      <c r="F154" s="22" t="s">
        <v>5</v>
      </c>
      <c r="G154" s="23">
        <v>3.452623781615719E-5</v>
      </c>
      <c r="H154" s="22">
        <v>31</v>
      </c>
      <c r="I154" s="23">
        <v>9.5750130426984409E-2</v>
      </c>
      <c r="J154" s="22" t="s">
        <v>5</v>
      </c>
      <c r="K154" s="24">
        <v>2.3886943647489852E-4</v>
      </c>
      <c r="L154" s="22">
        <v>31</v>
      </c>
      <c r="M154" s="23">
        <v>0.34840406363621756</v>
      </c>
      <c r="N154" s="22" t="s">
        <v>5</v>
      </c>
      <c r="O154" s="23">
        <v>2.7095247108622441E-5</v>
      </c>
      <c r="P154" s="22">
        <v>32</v>
      </c>
      <c r="Q154" s="22">
        <v>33</v>
      </c>
      <c r="R154" s="22" t="s">
        <v>14</v>
      </c>
      <c r="S154" s="32">
        <f t="shared" si="2"/>
        <v>0.51179596038208719</v>
      </c>
      <c r="T154" s="93">
        <v>-9.0179823025460237</v>
      </c>
      <c r="U154" s="93">
        <v>0.70678537331774582</v>
      </c>
    </row>
    <row r="155" spans="1:21" x14ac:dyDescent="0.3">
      <c r="A155" s="109">
        <v>45268</v>
      </c>
      <c r="B155" s="22" t="s">
        <v>137</v>
      </c>
      <c r="C155" s="31">
        <v>290</v>
      </c>
      <c r="D155" s="22" t="s">
        <v>119</v>
      </c>
      <c r="E155" s="23">
        <v>0.51198277999749586</v>
      </c>
      <c r="F155" s="22" t="s">
        <v>5</v>
      </c>
      <c r="G155" s="23">
        <v>4.330399296683033E-5</v>
      </c>
      <c r="H155" s="22">
        <v>29</v>
      </c>
      <c r="I155" s="23">
        <v>0.10010581048529307</v>
      </c>
      <c r="J155" s="22" t="s">
        <v>5</v>
      </c>
      <c r="K155" s="24">
        <v>1.8756210686750702E-3</v>
      </c>
      <c r="L155" s="22">
        <v>29</v>
      </c>
      <c r="M155" s="23">
        <v>0.34840905346918666</v>
      </c>
      <c r="N155" s="22" t="s">
        <v>5</v>
      </c>
      <c r="O155" s="23">
        <v>2.461529458346807E-5</v>
      </c>
      <c r="P155" s="22">
        <v>32</v>
      </c>
      <c r="Q155" s="22">
        <v>33</v>
      </c>
      <c r="R155" s="22" t="s">
        <v>14</v>
      </c>
      <c r="S155" s="32">
        <f t="shared" si="2"/>
        <v>0.51179273915856804</v>
      </c>
      <c r="T155" s="93">
        <v>-9.0808651479490354</v>
      </c>
      <c r="U155" s="93">
        <v>0.87150259594758461</v>
      </c>
    </row>
    <row r="156" spans="1:21" x14ac:dyDescent="0.3">
      <c r="A156" s="109">
        <v>45268</v>
      </c>
      <c r="B156" s="22" t="s">
        <v>138</v>
      </c>
      <c r="C156" s="31">
        <v>290</v>
      </c>
      <c r="D156" s="22" t="s">
        <v>119</v>
      </c>
      <c r="E156" s="23">
        <v>0.51197159296234751</v>
      </c>
      <c r="F156" s="22" t="s">
        <v>5</v>
      </c>
      <c r="G156" s="23">
        <v>2.9304104798839877E-5</v>
      </c>
      <c r="H156" s="22">
        <v>29</v>
      </c>
      <c r="I156" s="23">
        <v>9.6153125630120712E-2</v>
      </c>
      <c r="J156" s="22" t="s">
        <v>5</v>
      </c>
      <c r="K156" s="24">
        <v>6.4352050730239057E-5</v>
      </c>
      <c r="L156" s="22">
        <v>30</v>
      </c>
      <c r="M156" s="23">
        <v>0.34843511240862651</v>
      </c>
      <c r="N156" s="22" t="s">
        <v>5</v>
      </c>
      <c r="O156" s="23">
        <v>1.3906544792326837E-5</v>
      </c>
      <c r="P156" s="22">
        <v>31</v>
      </c>
      <c r="Q156" s="22">
        <v>33</v>
      </c>
      <c r="R156" s="22" t="s">
        <v>14</v>
      </c>
      <c r="S156" s="32">
        <f t="shared" si="2"/>
        <v>0.51178905589909718</v>
      </c>
      <c r="T156" s="93">
        <v>-9.1527675895242133</v>
      </c>
      <c r="U156" s="93">
        <v>0.61049266807985858</v>
      </c>
    </row>
    <row r="157" spans="1:21" x14ac:dyDescent="0.3">
      <c r="A157" s="109">
        <v>45268</v>
      </c>
      <c r="B157" s="22" t="s">
        <v>139</v>
      </c>
      <c r="C157" s="31">
        <v>290</v>
      </c>
      <c r="D157" s="22" t="s">
        <v>119</v>
      </c>
      <c r="E157" s="23">
        <v>0.5119051630277186</v>
      </c>
      <c r="F157" s="22" t="s">
        <v>5</v>
      </c>
      <c r="G157" s="23">
        <v>4.1397035693520653E-5</v>
      </c>
      <c r="H157" s="22">
        <v>32</v>
      </c>
      <c r="I157" s="23">
        <v>6.9333971195038924E-2</v>
      </c>
      <c r="J157" s="22" t="s">
        <v>5</v>
      </c>
      <c r="K157" s="24">
        <v>9.7126692378657353E-4</v>
      </c>
      <c r="L157" s="22">
        <v>34</v>
      </c>
      <c r="M157" s="23">
        <v>0.34844061254828257</v>
      </c>
      <c r="N157" s="22" t="s">
        <v>5</v>
      </c>
      <c r="O157" s="23">
        <v>2.5695803191038683E-5</v>
      </c>
      <c r="P157" s="22">
        <v>33</v>
      </c>
      <c r="Q157" s="22">
        <v>33</v>
      </c>
      <c r="R157" s="22" t="s">
        <v>14</v>
      </c>
      <c r="S157" s="32">
        <f t="shared" si="2"/>
        <v>0.51177353943875581</v>
      </c>
      <c r="T157" s="93">
        <v>-9.4556708717874471</v>
      </c>
      <c r="U157" s="93">
        <v>0.83548712641656242</v>
      </c>
    </row>
    <row r="158" spans="1:21" x14ac:dyDescent="0.3">
      <c r="A158" s="109">
        <v>45268</v>
      </c>
      <c r="B158" s="92" t="s">
        <v>140</v>
      </c>
      <c r="C158" s="31">
        <v>290</v>
      </c>
      <c r="D158" s="22" t="s">
        <v>119</v>
      </c>
      <c r="E158" s="95">
        <v>0.51195720529297184</v>
      </c>
      <c r="F158" s="22" t="s">
        <v>5</v>
      </c>
      <c r="G158" s="23">
        <v>4.1188183345586054E-5</v>
      </c>
      <c r="H158" s="22">
        <v>33</v>
      </c>
      <c r="I158" s="95">
        <v>9.7173183015759015E-2</v>
      </c>
      <c r="J158" s="22" t="s">
        <v>5</v>
      </c>
      <c r="K158" s="24">
        <v>2.9362301296858938E-4</v>
      </c>
      <c r="L158" s="22">
        <v>32</v>
      </c>
      <c r="M158" s="23">
        <v>0.34841139984773745</v>
      </c>
      <c r="N158" s="22" t="s">
        <v>5</v>
      </c>
      <c r="O158" s="23">
        <v>2.1154336093100282E-5</v>
      </c>
      <c r="P158" s="22">
        <v>33</v>
      </c>
      <c r="Q158" s="22">
        <v>33</v>
      </c>
      <c r="R158" s="22" t="s">
        <v>14</v>
      </c>
      <c r="S158" s="32">
        <f t="shared" si="2"/>
        <v>0.51177273175310367</v>
      </c>
      <c r="T158" s="93">
        <v>-9.4714380396654363</v>
      </c>
      <c r="U158" s="93">
        <v>0.83155553172115415</v>
      </c>
    </row>
    <row r="159" spans="1:21" x14ac:dyDescent="0.3">
      <c r="A159" s="109">
        <v>45268</v>
      </c>
      <c r="B159" s="22" t="s">
        <v>141</v>
      </c>
      <c r="C159" s="31">
        <v>290</v>
      </c>
      <c r="D159" s="22" t="s">
        <v>119</v>
      </c>
      <c r="E159" s="23">
        <v>0.51187421732600225</v>
      </c>
      <c r="F159" s="22" t="s">
        <v>5</v>
      </c>
      <c r="G159" s="23">
        <v>2.4361190871147798E-5</v>
      </c>
      <c r="H159" s="22">
        <v>31</v>
      </c>
      <c r="I159" s="23">
        <v>5.7811940286931887E-2</v>
      </c>
      <c r="J159" s="22" t="s">
        <v>5</v>
      </c>
      <c r="K159" s="24">
        <v>1.5136140522635155E-4</v>
      </c>
      <c r="L159" s="22">
        <v>32</v>
      </c>
      <c r="M159" s="23">
        <v>0.34838074531548963</v>
      </c>
      <c r="N159" s="22" t="s">
        <v>5</v>
      </c>
      <c r="O159" s="23">
        <v>2.2876925721628055E-5</v>
      </c>
      <c r="P159" s="22">
        <v>30</v>
      </c>
      <c r="Q159" s="22">
        <v>33</v>
      </c>
      <c r="R159" s="22" t="s">
        <v>14</v>
      </c>
      <c r="S159" s="32">
        <f t="shared" si="2"/>
        <v>0.51176446715686708</v>
      </c>
      <c r="T159" s="93">
        <v>-9.6327746635849198</v>
      </c>
      <c r="U159" s="93">
        <v>0.52128937452970081</v>
      </c>
    </row>
    <row r="160" spans="1:21" x14ac:dyDescent="0.3">
      <c r="A160" s="109">
        <v>45268</v>
      </c>
      <c r="B160" s="92" t="s">
        <v>142</v>
      </c>
      <c r="C160" s="31">
        <v>290</v>
      </c>
      <c r="D160" s="22" t="s">
        <v>119</v>
      </c>
      <c r="E160" s="95">
        <v>0.51186711688376318</v>
      </c>
      <c r="F160" s="22" t="s">
        <v>5</v>
      </c>
      <c r="G160" s="23">
        <v>5.2005139322065868E-5</v>
      </c>
      <c r="H160" s="22">
        <v>32</v>
      </c>
      <c r="I160" s="95">
        <v>6.7496994377019282E-2</v>
      </c>
      <c r="J160" s="22" t="s">
        <v>5</v>
      </c>
      <c r="K160" s="24">
        <v>9.0284704409490061E-4</v>
      </c>
      <c r="L160" s="22">
        <v>32</v>
      </c>
      <c r="M160" s="23">
        <v>0.34839186328280047</v>
      </c>
      <c r="N160" s="22" t="s">
        <v>5</v>
      </c>
      <c r="O160" s="23">
        <v>2.816037393500016E-5</v>
      </c>
      <c r="P160" s="22">
        <v>33</v>
      </c>
      <c r="Q160" s="22">
        <v>33</v>
      </c>
      <c r="R160" s="22" t="s">
        <v>14</v>
      </c>
      <c r="S160" s="32">
        <f t="shared" si="2"/>
        <v>0.51173898061101009</v>
      </c>
      <c r="T160" s="93">
        <v>-10.130308136026001</v>
      </c>
      <c r="U160" s="93">
        <v>1.03685644549475</v>
      </c>
    </row>
    <row r="161" spans="1:21" x14ac:dyDescent="0.3">
      <c r="A161" s="27"/>
      <c r="B161" s="27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32"/>
      <c r="T161" s="93"/>
      <c r="U161" s="27"/>
    </row>
    <row r="162" spans="1:21" x14ac:dyDescent="0.3">
      <c r="A162" s="91">
        <v>45366</v>
      </c>
      <c r="B162" s="92" t="s">
        <v>143</v>
      </c>
      <c r="C162" s="31">
        <v>290</v>
      </c>
      <c r="D162" s="92" t="s">
        <v>119</v>
      </c>
      <c r="E162" s="32">
        <v>0.51214369543610561</v>
      </c>
      <c r="F162" s="32" t="s">
        <v>5</v>
      </c>
      <c r="G162" s="32">
        <v>4.1483046628581329E-5</v>
      </c>
      <c r="H162" s="110">
        <v>51</v>
      </c>
      <c r="I162" s="32">
        <v>7.5130493460282569E-2</v>
      </c>
      <c r="J162" s="32" t="s">
        <v>5</v>
      </c>
      <c r="K162" s="33">
        <v>7.6137168407293271E-5</v>
      </c>
      <c r="L162" s="110">
        <v>51</v>
      </c>
      <c r="M162" s="32">
        <v>0.34841311973011929</v>
      </c>
      <c r="N162" s="32" t="s">
        <v>5</v>
      </c>
      <c r="O162" s="23">
        <v>2.3817456594660473E-5</v>
      </c>
      <c r="P162" s="22">
        <v>52</v>
      </c>
      <c r="Q162" s="22">
        <v>20</v>
      </c>
      <c r="R162" s="31" t="s">
        <v>120</v>
      </c>
      <c r="S162" s="32">
        <f t="shared" si="2"/>
        <v>0.51200106773110998</v>
      </c>
      <c r="T162" s="93">
        <v>-5.0139963503026408</v>
      </c>
      <c r="U162" s="93">
        <v>0.83875723561756244</v>
      </c>
    </row>
    <row r="163" spans="1:21" x14ac:dyDescent="0.3">
      <c r="A163" s="91">
        <v>45366</v>
      </c>
      <c r="B163" s="92" t="s">
        <v>144</v>
      </c>
      <c r="C163" s="31">
        <v>290</v>
      </c>
      <c r="D163" s="92" t="s">
        <v>119</v>
      </c>
      <c r="E163" s="32">
        <v>0.51208837874633273</v>
      </c>
      <c r="F163" s="32" t="s">
        <v>5</v>
      </c>
      <c r="G163" s="32">
        <v>4.3758829685530264E-5</v>
      </c>
      <c r="H163" s="110">
        <v>47</v>
      </c>
      <c r="I163" s="32">
        <v>6.7628697916812044E-2</v>
      </c>
      <c r="J163" s="32" t="s">
        <v>5</v>
      </c>
      <c r="K163" s="33">
        <v>4.3233512890236356E-4</v>
      </c>
      <c r="L163" s="110">
        <v>49</v>
      </c>
      <c r="M163" s="32">
        <v>0.34841510356984423</v>
      </c>
      <c r="N163" s="32" t="s">
        <v>5</v>
      </c>
      <c r="O163" s="23">
        <v>2.0693095753172403E-5</v>
      </c>
      <c r="P163" s="22">
        <v>47</v>
      </c>
      <c r="Q163" s="22">
        <v>20</v>
      </c>
      <c r="R163" s="31" t="s">
        <v>120</v>
      </c>
      <c r="S163" s="32">
        <f t="shared" si="2"/>
        <v>0.51195999244762136</v>
      </c>
      <c r="T163" s="93">
        <v>-5.8158440600819539</v>
      </c>
      <c r="U163" s="93">
        <v>0.88235568482795013</v>
      </c>
    </row>
    <row r="164" spans="1:21" x14ac:dyDescent="0.3">
      <c r="A164" s="91">
        <v>45366</v>
      </c>
      <c r="B164" s="92" t="s">
        <v>145</v>
      </c>
      <c r="C164" s="31">
        <v>290</v>
      </c>
      <c r="D164" s="92" t="s">
        <v>119</v>
      </c>
      <c r="E164" s="32">
        <v>0.51210029406661473</v>
      </c>
      <c r="F164" s="32" t="s">
        <v>5</v>
      </c>
      <c r="G164" s="32">
        <v>4.1647927236131629E-5</v>
      </c>
      <c r="H164" s="110">
        <v>50</v>
      </c>
      <c r="I164" s="32">
        <v>7.4819061909185774E-2</v>
      </c>
      <c r="J164" s="32" t="s">
        <v>5</v>
      </c>
      <c r="K164" s="33">
        <v>8.662208018201127E-4</v>
      </c>
      <c r="L164" s="110">
        <v>52</v>
      </c>
      <c r="M164" s="32">
        <v>0.34840456269399234</v>
      </c>
      <c r="N164" s="32" t="s">
        <v>5</v>
      </c>
      <c r="O164" s="23">
        <v>2.6026255610129672E-5</v>
      </c>
      <c r="P164" s="22">
        <v>50</v>
      </c>
      <c r="Q164" s="22">
        <v>20</v>
      </c>
      <c r="R164" s="31" t="s">
        <v>120</v>
      </c>
      <c r="S164" s="32">
        <f t="shared" si="2"/>
        <v>0.51195825758317703</v>
      </c>
      <c r="T164" s="93">
        <v>-5.8497110711730471</v>
      </c>
      <c r="U164" s="93">
        <v>0.84250037191960658</v>
      </c>
    </row>
    <row r="165" spans="1:21" x14ac:dyDescent="0.3">
      <c r="A165" s="91">
        <v>45366</v>
      </c>
      <c r="B165" s="92" t="s">
        <v>146</v>
      </c>
      <c r="C165" s="31">
        <v>290</v>
      </c>
      <c r="D165" s="92" t="s">
        <v>119</v>
      </c>
      <c r="E165" s="32">
        <v>0.51207509522571748</v>
      </c>
      <c r="F165" s="32" t="s">
        <v>5</v>
      </c>
      <c r="G165" s="32">
        <v>4.458826565215014E-5</v>
      </c>
      <c r="H165" s="110">
        <v>52</v>
      </c>
      <c r="I165" s="32">
        <v>7.0393215650814245E-2</v>
      </c>
      <c r="J165" s="32" t="s">
        <v>5</v>
      </c>
      <c r="K165" s="33">
        <v>1.119756672551274E-4</v>
      </c>
      <c r="L165" s="110">
        <v>51</v>
      </c>
      <c r="M165" s="32">
        <v>0.34838421157484517</v>
      </c>
      <c r="N165" s="32" t="s">
        <v>5</v>
      </c>
      <c r="O165" s="23">
        <v>3.3251237525202669E-5</v>
      </c>
      <c r="P165" s="22">
        <v>51</v>
      </c>
      <c r="Q165" s="22">
        <v>20</v>
      </c>
      <c r="R165" s="31" t="s">
        <v>120</v>
      </c>
      <c r="S165" s="32">
        <f t="shared" ref="S165:S228" si="3">E165-I165*(EXP(6.54*10^(-12)*C165*10^6)-1)</f>
        <v>0.51194146076741531</v>
      </c>
      <c r="T165" s="93">
        <v>-6.1776087046450101</v>
      </c>
      <c r="U165" s="93">
        <v>0.89772197943859611</v>
      </c>
    </row>
    <row r="166" spans="1:21" x14ac:dyDescent="0.3">
      <c r="A166" s="91">
        <v>45366</v>
      </c>
      <c r="B166" s="92" t="s">
        <v>147</v>
      </c>
      <c r="C166" s="31">
        <v>290</v>
      </c>
      <c r="D166" s="92" t="s">
        <v>119</v>
      </c>
      <c r="E166" s="32">
        <v>0.51207198475206073</v>
      </c>
      <c r="F166" s="32" t="s">
        <v>5</v>
      </c>
      <c r="G166" s="32">
        <v>4.0051519884804945E-5</v>
      </c>
      <c r="H166" s="110">
        <v>52</v>
      </c>
      <c r="I166" s="32">
        <v>7.056299253670828E-2</v>
      </c>
      <c r="J166" s="32" t="s">
        <v>5</v>
      </c>
      <c r="K166" s="33">
        <v>2.5735457304436549E-4</v>
      </c>
      <c r="L166" s="110">
        <v>54</v>
      </c>
      <c r="M166" s="32">
        <v>0.34841269809079789</v>
      </c>
      <c r="N166" s="32" t="s">
        <v>5</v>
      </c>
      <c r="O166" s="23">
        <v>1.8538364929847786E-5</v>
      </c>
      <c r="P166" s="22">
        <v>49</v>
      </c>
      <c r="Q166" s="22">
        <v>20</v>
      </c>
      <c r="R166" s="31" t="s">
        <v>120</v>
      </c>
      <c r="S166" s="32">
        <f t="shared" si="3"/>
        <v>0.51193802798937216</v>
      </c>
      <c r="T166" s="93">
        <v>-6.2446213939881812</v>
      </c>
      <c r="U166" s="93">
        <v>0.81217280449762574</v>
      </c>
    </row>
    <row r="167" spans="1:21" x14ac:dyDescent="0.3">
      <c r="A167" s="91">
        <v>45366</v>
      </c>
      <c r="B167" s="92" t="s">
        <v>148</v>
      </c>
      <c r="C167" s="31">
        <v>290</v>
      </c>
      <c r="D167" s="92" t="s">
        <v>119</v>
      </c>
      <c r="E167" s="32">
        <v>0.51207489407898643</v>
      </c>
      <c r="F167" s="32" t="s">
        <v>5</v>
      </c>
      <c r="G167" s="32">
        <v>3.8473908596167727E-5</v>
      </c>
      <c r="H167" s="110">
        <v>49</v>
      </c>
      <c r="I167" s="32">
        <v>7.2966509086968917E-2</v>
      </c>
      <c r="J167" s="32" t="s">
        <v>5</v>
      </c>
      <c r="K167" s="33">
        <v>1.631195994118867E-4</v>
      </c>
      <c r="L167" s="110">
        <v>53</v>
      </c>
      <c r="M167" s="32">
        <v>0.34839368155980288</v>
      </c>
      <c r="N167" s="32" t="s">
        <v>5</v>
      </c>
      <c r="O167" s="23">
        <v>2.1913784926163077E-5</v>
      </c>
      <c r="P167" s="22">
        <v>51</v>
      </c>
      <c r="Q167" s="22">
        <v>20</v>
      </c>
      <c r="R167" s="31" t="s">
        <v>120</v>
      </c>
      <c r="S167" s="32">
        <f t="shared" si="3"/>
        <v>0.51193637448123985</v>
      </c>
      <c r="T167" s="93">
        <v>-6.2769002146401132</v>
      </c>
      <c r="U167" s="93">
        <v>0.78235693405094386</v>
      </c>
    </row>
    <row r="168" spans="1:21" x14ac:dyDescent="0.3">
      <c r="A168" s="91">
        <v>45366</v>
      </c>
      <c r="B168" s="92" t="s">
        <v>149</v>
      </c>
      <c r="C168" s="31">
        <v>290</v>
      </c>
      <c r="D168" s="92" t="s">
        <v>119</v>
      </c>
      <c r="E168" s="32">
        <v>0.51204835335618737</v>
      </c>
      <c r="F168" s="32" t="s">
        <v>5</v>
      </c>
      <c r="G168" s="32">
        <v>4.3841197713784102E-5</v>
      </c>
      <c r="H168" s="110">
        <v>50</v>
      </c>
      <c r="I168" s="32">
        <v>6.1978867833091131E-2</v>
      </c>
      <c r="J168" s="32" t="s">
        <v>5</v>
      </c>
      <c r="K168" s="33">
        <v>5.3637803584592695E-5</v>
      </c>
      <c r="L168" s="110">
        <v>52</v>
      </c>
      <c r="M168" s="32">
        <v>0.34838957319696245</v>
      </c>
      <c r="N168" s="32" t="s">
        <v>5</v>
      </c>
      <c r="O168" s="23">
        <v>1.9670085906114128E-5</v>
      </c>
      <c r="P168" s="22">
        <v>49</v>
      </c>
      <c r="Q168" s="22">
        <v>20</v>
      </c>
      <c r="R168" s="31" t="s">
        <v>120</v>
      </c>
      <c r="S168" s="32">
        <f t="shared" si="3"/>
        <v>0.51193069269311797</v>
      </c>
      <c r="T168" s="93">
        <v>-6.3878167660558205</v>
      </c>
      <c r="U168" s="93">
        <v>0.8841504811694737</v>
      </c>
    </row>
    <row r="169" spans="1:21" x14ac:dyDescent="0.3">
      <c r="A169" s="91">
        <v>45366</v>
      </c>
      <c r="B169" s="92" t="s">
        <v>150</v>
      </c>
      <c r="C169" s="31">
        <v>290</v>
      </c>
      <c r="D169" s="92" t="s">
        <v>119</v>
      </c>
      <c r="E169" s="32">
        <v>0.51206265691116049</v>
      </c>
      <c r="F169" s="32" t="s">
        <v>5</v>
      </c>
      <c r="G169" s="32">
        <v>3.7989831468767167E-5</v>
      </c>
      <c r="H169" s="110">
        <v>52</v>
      </c>
      <c r="I169" s="32">
        <v>7.0351576097021098E-2</v>
      </c>
      <c r="J169" s="32" t="s">
        <v>5</v>
      </c>
      <c r="K169" s="33">
        <v>2.5734054046199623E-4</v>
      </c>
      <c r="L169" s="110">
        <v>52</v>
      </c>
      <c r="M169" s="32">
        <v>0.34842519575273956</v>
      </c>
      <c r="N169" s="32" t="s">
        <v>5</v>
      </c>
      <c r="O169" s="23">
        <v>2.5638934453551153E-5</v>
      </c>
      <c r="P169" s="22">
        <v>51</v>
      </c>
      <c r="Q169" s="22">
        <v>20</v>
      </c>
      <c r="R169" s="31" t="s">
        <v>120</v>
      </c>
      <c r="S169" s="32">
        <f t="shared" si="3"/>
        <v>0.51192910150137405</v>
      </c>
      <c r="T169" s="93">
        <v>-6.4188790825470132</v>
      </c>
      <c r="U169" s="93">
        <v>0.7735185279986545</v>
      </c>
    </row>
    <row r="170" spans="1:21" x14ac:dyDescent="0.3">
      <c r="A170" s="27"/>
      <c r="B170" s="27"/>
      <c r="C170" s="27"/>
      <c r="D170" s="27"/>
      <c r="E170" s="27"/>
      <c r="F170" s="27"/>
      <c r="G170" s="27"/>
      <c r="H170" s="27"/>
      <c r="I170" s="27"/>
      <c r="J170" s="27"/>
      <c r="K170" s="27"/>
      <c r="L170" s="27"/>
      <c r="M170" s="27"/>
      <c r="N170" s="27"/>
      <c r="O170" s="27"/>
      <c r="P170" s="27"/>
      <c r="Q170" s="27"/>
      <c r="R170" s="27"/>
      <c r="S170" s="32"/>
      <c r="T170" s="93"/>
      <c r="U170" s="27"/>
    </row>
    <row r="171" spans="1:21" x14ac:dyDescent="0.3">
      <c r="A171" s="91">
        <v>45366</v>
      </c>
      <c r="B171" s="92" t="s">
        <v>151</v>
      </c>
      <c r="C171" s="31">
        <v>290</v>
      </c>
      <c r="D171" s="92" t="s">
        <v>119</v>
      </c>
      <c r="E171" s="32">
        <v>0.51211782983900744</v>
      </c>
      <c r="F171" s="32" t="s">
        <v>5</v>
      </c>
      <c r="G171" s="32">
        <v>1.1614830129925083E-4</v>
      </c>
      <c r="H171" s="110">
        <v>28</v>
      </c>
      <c r="I171" s="32">
        <v>5.3041234046752324E-2</v>
      </c>
      <c r="J171" s="32" t="s">
        <v>5</v>
      </c>
      <c r="K171" s="33">
        <v>2.4097086233588428E-3</v>
      </c>
      <c r="L171" s="110">
        <v>29</v>
      </c>
      <c r="M171" s="32">
        <v>0.34839804438174549</v>
      </c>
      <c r="N171" s="32" t="s">
        <v>5</v>
      </c>
      <c r="O171" s="23">
        <v>7.1408877939737394E-5</v>
      </c>
      <c r="P171" s="22">
        <v>28</v>
      </c>
      <c r="Q171" s="22">
        <v>20</v>
      </c>
      <c r="R171" s="31" t="s">
        <v>120</v>
      </c>
      <c r="S171" s="32">
        <f t="shared" si="3"/>
        <v>0.51201713637708812</v>
      </c>
      <c r="T171" s="93">
        <v>-4.700313622333363</v>
      </c>
      <c r="U171" s="93">
        <v>2.2802690021657304</v>
      </c>
    </row>
    <row r="172" spans="1:21" x14ac:dyDescent="0.3">
      <c r="A172" s="91">
        <v>45366</v>
      </c>
      <c r="B172" s="92" t="s">
        <v>152</v>
      </c>
      <c r="C172" s="31">
        <v>290</v>
      </c>
      <c r="D172" s="92" t="s">
        <v>119</v>
      </c>
      <c r="E172" s="32">
        <v>0.51207683007121041</v>
      </c>
      <c r="F172" s="32" t="s">
        <v>5</v>
      </c>
      <c r="G172" s="32">
        <v>8.5485798806756187E-5</v>
      </c>
      <c r="H172" s="110">
        <v>51</v>
      </c>
      <c r="I172" s="32">
        <v>5.1751537895327542E-2</v>
      </c>
      <c r="J172" s="32" t="s">
        <v>5</v>
      </c>
      <c r="K172" s="33">
        <v>4.0960339087655126E-4</v>
      </c>
      <c r="L172" s="110">
        <v>49</v>
      </c>
      <c r="M172" s="32">
        <v>0.34835251197704359</v>
      </c>
      <c r="N172" s="32" t="s">
        <v>5</v>
      </c>
      <c r="O172" s="23">
        <v>4.7480676890289241E-5</v>
      </c>
      <c r="P172" s="22">
        <v>49</v>
      </c>
      <c r="Q172" s="22">
        <v>20</v>
      </c>
      <c r="R172" s="31" t="s">
        <v>120</v>
      </c>
      <c r="S172" s="32">
        <f t="shared" si="3"/>
        <v>0.51197858496805648</v>
      </c>
      <c r="T172" s="93">
        <v>-5.4528917280782796</v>
      </c>
      <c r="U172" s="93">
        <v>1.6839681258410049</v>
      </c>
    </row>
    <row r="173" spans="1:21" x14ac:dyDescent="0.3">
      <c r="A173" s="91">
        <v>45366</v>
      </c>
      <c r="B173" s="92" t="s">
        <v>153</v>
      </c>
      <c r="C173" s="31">
        <v>290</v>
      </c>
      <c r="D173" s="92" t="s">
        <v>119</v>
      </c>
      <c r="E173" s="32">
        <v>0.51205393224561235</v>
      </c>
      <c r="F173" s="32" t="s">
        <v>5</v>
      </c>
      <c r="G173" s="32">
        <v>6.0486634048665225E-5</v>
      </c>
      <c r="H173" s="110">
        <v>46</v>
      </c>
      <c r="I173" s="32">
        <v>4.668743686559805E-2</v>
      </c>
      <c r="J173" s="32" t="s">
        <v>5</v>
      </c>
      <c r="K173" s="33">
        <v>1.4672075890513294E-4</v>
      </c>
      <c r="L173" s="110">
        <v>48</v>
      </c>
      <c r="M173" s="32">
        <v>0.34834987281686808</v>
      </c>
      <c r="N173" s="32" t="s">
        <v>5</v>
      </c>
      <c r="O173" s="23">
        <v>3.4800255159364976E-5</v>
      </c>
      <c r="P173" s="22">
        <v>45</v>
      </c>
      <c r="Q173" s="22">
        <v>20</v>
      </c>
      <c r="R173" s="31" t="s">
        <v>120</v>
      </c>
      <c r="S173" s="32">
        <f t="shared" si="3"/>
        <v>0.51196530083024983</v>
      </c>
      <c r="T173" s="93">
        <v>-5.7122169127632461</v>
      </c>
      <c r="U173" s="93">
        <v>1.2023116708983423</v>
      </c>
    </row>
    <row r="174" spans="1:21" x14ac:dyDescent="0.3">
      <c r="A174" s="91">
        <v>45366</v>
      </c>
      <c r="B174" s="92" t="s">
        <v>154</v>
      </c>
      <c r="C174" s="31">
        <v>290</v>
      </c>
      <c r="D174" s="92" t="s">
        <v>119</v>
      </c>
      <c r="E174" s="32">
        <v>0.51204164314228062</v>
      </c>
      <c r="F174" s="32" t="s">
        <v>5</v>
      </c>
      <c r="G174" s="32">
        <v>5.4352097508562786E-5</v>
      </c>
      <c r="H174" s="110">
        <v>53</v>
      </c>
      <c r="I174" s="32">
        <v>5.1899120330846531E-2</v>
      </c>
      <c r="J174" s="32" t="s">
        <v>5</v>
      </c>
      <c r="K174" s="33">
        <v>8.3688502525089577E-5</v>
      </c>
      <c r="L174" s="110">
        <v>55</v>
      </c>
      <c r="M174" s="32">
        <v>0.3483850853691135</v>
      </c>
      <c r="N174" s="32" t="s">
        <v>5</v>
      </c>
      <c r="O174" s="23">
        <v>3.3977564615408542E-5</v>
      </c>
      <c r="P174" s="22">
        <v>53</v>
      </c>
      <c r="Q174" s="22">
        <v>20</v>
      </c>
      <c r="R174" s="31" t="s">
        <v>120</v>
      </c>
      <c r="S174" s="32">
        <f t="shared" si="3"/>
        <v>0.51194311786867785</v>
      </c>
      <c r="T174" s="93">
        <v>-6.1452597410016629</v>
      </c>
      <c r="U174" s="93">
        <v>1.0845965770659816</v>
      </c>
    </row>
    <row r="175" spans="1:21" x14ac:dyDescent="0.3">
      <c r="A175" s="27"/>
      <c r="B175" s="27"/>
      <c r="C175" s="27"/>
      <c r="D175" s="27"/>
      <c r="E175" s="27"/>
      <c r="F175" s="27"/>
      <c r="G175" s="27"/>
      <c r="H175" s="27"/>
      <c r="I175" s="27"/>
      <c r="J175" s="27"/>
      <c r="K175" s="27"/>
      <c r="L175" s="27"/>
      <c r="M175" s="27"/>
      <c r="N175" s="27"/>
      <c r="O175" s="27"/>
      <c r="P175" s="27"/>
      <c r="Q175" s="27"/>
      <c r="R175" s="27"/>
      <c r="S175" s="32"/>
      <c r="T175" s="93"/>
      <c r="U175" s="27"/>
    </row>
    <row r="176" spans="1:21" x14ac:dyDescent="0.3">
      <c r="A176" s="109">
        <v>45268</v>
      </c>
      <c r="B176" s="92" t="s">
        <v>155</v>
      </c>
      <c r="C176" s="31">
        <v>290</v>
      </c>
      <c r="D176" s="22" t="s">
        <v>119</v>
      </c>
      <c r="E176" s="95">
        <v>0.51202797176709025</v>
      </c>
      <c r="F176" s="22" t="s">
        <v>5</v>
      </c>
      <c r="G176" s="23">
        <v>3.1852783421258163E-5</v>
      </c>
      <c r="H176" s="22">
        <v>30</v>
      </c>
      <c r="I176" s="95">
        <v>4.5204523111226337E-2</v>
      </c>
      <c r="J176" s="22" t="s">
        <v>5</v>
      </c>
      <c r="K176" s="24">
        <v>2.0263137150828684E-5</v>
      </c>
      <c r="L176" s="22">
        <v>30</v>
      </c>
      <c r="M176" s="23">
        <v>0.34839331562683606</v>
      </c>
      <c r="N176" s="22" t="s">
        <v>5</v>
      </c>
      <c r="O176" s="23">
        <v>1.4818545456866462E-5</v>
      </c>
      <c r="P176" s="22">
        <v>31</v>
      </c>
      <c r="Q176" s="22">
        <v>33</v>
      </c>
      <c r="R176" s="22" t="s">
        <v>14</v>
      </c>
      <c r="S176" s="32">
        <f t="shared" si="3"/>
        <v>0.51194215551472944</v>
      </c>
      <c r="T176" s="93">
        <v>-6.1640462530831996</v>
      </c>
      <c r="U176" s="93">
        <v>0.65728590319704994</v>
      </c>
    </row>
    <row r="177" spans="1:21" x14ac:dyDescent="0.3">
      <c r="A177" s="109">
        <v>45268</v>
      </c>
      <c r="B177" s="22" t="s">
        <v>156</v>
      </c>
      <c r="C177" s="31">
        <v>290</v>
      </c>
      <c r="D177" s="22" t="s">
        <v>119</v>
      </c>
      <c r="E177" s="22">
        <v>0.51202776996741239</v>
      </c>
      <c r="F177" s="22" t="s">
        <v>5</v>
      </c>
      <c r="G177" s="23">
        <v>3.3734163808936473E-5</v>
      </c>
      <c r="H177" s="22">
        <v>30</v>
      </c>
      <c r="I177" s="24">
        <v>4.9861734679292967E-2</v>
      </c>
      <c r="J177" s="22" t="s">
        <v>5</v>
      </c>
      <c r="K177" s="24">
        <v>3.9469630760512382E-5</v>
      </c>
      <c r="L177" s="22">
        <v>30</v>
      </c>
      <c r="M177" s="23">
        <v>0.34840730396641939</v>
      </c>
      <c r="N177" s="22" t="s">
        <v>5</v>
      </c>
      <c r="O177" s="23">
        <v>2.1233664701408852E-5</v>
      </c>
      <c r="P177" s="22">
        <v>32</v>
      </c>
      <c r="Q177" s="22">
        <v>33</v>
      </c>
      <c r="R177" s="22" t="s">
        <v>14</v>
      </c>
      <c r="S177" s="32">
        <f t="shared" si="3"/>
        <v>0.51193311246608542</v>
      </c>
      <c r="T177" s="93">
        <v>-6.3405793705395563</v>
      </c>
      <c r="U177" s="93">
        <v>0.69208393335502905</v>
      </c>
    </row>
    <row r="178" spans="1:21" x14ac:dyDescent="0.3">
      <c r="A178" s="109">
        <v>45268</v>
      </c>
      <c r="B178" s="92" t="s">
        <v>157</v>
      </c>
      <c r="C178" s="31">
        <v>290</v>
      </c>
      <c r="D178" s="22" t="s">
        <v>119</v>
      </c>
      <c r="E178" s="95">
        <v>0.5120263162620875</v>
      </c>
      <c r="F178" s="22" t="s">
        <v>5</v>
      </c>
      <c r="G178" s="23">
        <v>3.6704807110731533E-5</v>
      </c>
      <c r="H178" s="22">
        <v>32</v>
      </c>
      <c r="I178" s="95">
        <v>5.1906118201269405E-2</v>
      </c>
      <c r="J178" s="22" t="s">
        <v>5</v>
      </c>
      <c r="K178" s="24">
        <v>2.8305585567026798E-4</v>
      </c>
      <c r="L178" s="22">
        <v>34</v>
      </c>
      <c r="M178" s="23">
        <v>0.34841747805853268</v>
      </c>
      <c r="N178" s="22" t="s">
        <v>5</v>
      </c>
      <c r="O178" s="23">
        <v>2.1701463563836153E-5</v>
      </c>
      <c r="P178" s="22">
        <v>33</v>
      </c>
      <c r="Q178" s="22">
        <v>33</v>
      </c>
      <c r="R178" s="22" t="s">
        <v>14</v>
      </c>
      <c r="S178" s="32">
        <f t="shared" si="3"/>
        <v>0.51192777770372977</v>
      </c>
      <c r="T178" s="93">
        <v>-6.4447214874951975</v>
      </c>
      <c r="U178" s="93">
        <v>0.74739950171162695</v>
      </c>
    </row>
    <row r="179" spans="1:21" x14ac:dyDescent="0.3">
      <c r="A179" s="109">
        <v>45268</v>
      </c>
      <c r="B179" s="92" t="s">
        <v>158</v>
      </c>
      <c r="C179" s="31">
        <v>290</v>
      </c>
      <c r="D179" s="22" t="s">
        <v>119</v>
      </c>
      <c r="E179" s="95">
        <v>0.5120231209402053</v>
      </c>
      <c r="F179" s="22" t="s">
        <v>5</v>
      </c>
      <c r="G179" s="23">
        <v>2.9783844818532909E-5</v>
      </c>
      <c r="H179" s="22">
        <v>31</v>
      </c>
      <c r="I179" s="95">
        <v>5.0420206522229755E-2</v>
      </c>
      <c r="J179" s="22" t="s">
        <v>5</v>
      </c>
      <c r="K179" s="24">
        <v>1.8290148178905422E-4</v>
      </c>
      <c r="L179" s="22">
        <v>33</v>
      </c>
      <c r="M179" s="23">
        <v>0.34841433570491637</v>
      </c>
      <c r="N179" s="22" t="s">
        <v>5</v>
      </c>
      <c r="O179" s="23">
        <v>1.8098435662458774E-5</v>
      </c>
      <c r="P179" s="22">
        <v>32</v>
      </c>
      <c r="Q179" s="22">
        <v>33</v>
      </c>
      <c r="R179" s="22" t="s">
        <v>14</v>
      </c>
      <c r="S179" s="32">
        <f t="shared" si="3"/>
        <v>0.51192740323610852</v>
      </c>
      <c r="T179" s="93">
        <v>-6.4520316258309673</v>
      </c>
      <c r="U179" s="93">
        <v>0.61927170717309354</v>
      </c>
    </row>
    <row r="180" spans="1:21" x14ac:dyDescent="0.3">
      <c r="A180" s="109">
        <v>45268</v>
      </c>
      <c r="B180" s="92" t="s">
        <v>159</v>
      </c>
      <c r="C180" s="31">
        <v>290</v>
      </c>
      <c r="D180" s="22" t="s">
        <v>119</v>
      </c>
      <c r="E180" s="95">
        <v>0.51202599272205496</v>
      </c>
      <c r="F180" s="22" t="s">
        <v>5</v>
      </c>
      <c r="G180" s="23">
        <v>2.90876165112178E-5</v>
      </c>
      <c r="H180" s="22">
        <v>32</v>
      </c>
      <c r="I180" s="95">
        <v>5.2096842171535124E-2</v>
      </c>
      <c r="J180" s="22" t="s">
        <v>5</v>
      </c>
      <c r="K180" s="24">
        <v>1.1358324345934216E-4</v>
      </c>
      <c r="L180" s="22">
        <v>33</v>
      </c>
      <c r="M180" s="23">
        <v>0.34839492104971553</v>
      </c>
      <c r="N180" s="22" t="s">
        <v>5</v>
      </c>
      <c r="O180" s="23">
        <v>1.9055357812777576E-5</v>
      </c>
      <c r="P180" s="22">
        <v>31</v>
      </c>
      <c r="Q180" s="22">
        <v>33</v>
      </c>
      <c r="R180" s="22" t="s">
        <v>14</v>
      </c>
      <c r="S180" s="32">
        <f t="shared" si="3"/>
        <v>0.5119270920933725</v>
      </c>
      <c r="T180" s="93">
        <v>-6.4581055727186421</v>
      </c>
      <c r="U180" s="93">
        <v>0.60654818224292717</v>
      </c>
    </row>
    <row r="181" spans="1:21" x14ac:dyDescent="0.3">
      <c r="A181" s="109">
        <v>45268</v>
      </c>
      <c r="B181" s="22" t="s">
        <v>160</v>
      </c>
      <c r="C181" s="31">
        <v>290</v>
      </c>
      <c r="D181" s="22" t="s">
        <v>119</v>
      </c>
      <c r="E181" s="22">
        <v>0.51199552195462061</v>
      </c>
      <c r="F181" s="22" t="s">
        <v>5</v>
      </c>
      <c r="G181" s="23">
        <v>2.6441624818249382E-5</v>
      </c>
      <c r="H181" s="22">
        <v>33</v>
      </c>
      <c r="I181" s="24">
        <v>4.5323939034503352E-2</v>
      </c>
      <c r="J181" s="22" t="s">
        <v>5</v>
      </c>
      <c r="K181" s="24">
        <v>1.7862922095418121E-5</v>
      </c>
      <c r="L181" s="22">
        <v>33</v>
      </c>
      <c r="M181" s="23">
        <v>0.34840207251992306</v>
      </c>
      <c r="N181" s="22" t="s">
        <v>5</v>
      </c>
      <c r="O181" s="23">
        <v>1.9569467921120496E-5</v>
      </c>
      <c r="P181" s="22">
        <v>33</v>
      </c>
      <c r="Q181" s="22">
        <v>33</v>
      </c>
      <c r="R181" s="22" t="s">
        <v>14</v>
      </c>
      <c r="S181" s="32">
        <f t="shared" si="3"/>
        <v>0.5119094790031089</v>
      </c>
      <c r="T181" s="93">
        <v>-6.8019380405803798</v>
      </c>
      <c r="U181" s="93">
        <v>0.55855491836799265</v>
      </c>
    </row>
    <row r="182" spans="1:21" x14ac:dyDescent="0.3">
      <c r="A182" s="109">
        <v>45268</v>
      </c>
      <c r="B182" s="92" t="s">
        <v>161</v>
      </c>
      <c r="C182" s="31">
        <v>290</v>
      </c>
      <c r="D182" s="22" t="s">
        <v>119</v>
      </c>
      <c r="E182" s="95">
        <v>0.51203058326503237</v>
      </c>
      <c r="F182" s="22" t="s">
        <v>5</v>
      </c>
      <c r="G182" s="23">
        <v>2.9627096379505579E-5</v>
      </c>
      <c r="H182" s="22">
        <v>32</v>
      </c>
      <c r="I182" s="95">
        <v>6.4383282958618684E-2</v>
      </c>
      <c r="J182" s="22" t="s">
        <v>5</v>
      </c>
      <c r="K182" s="24">
        <v>5.7203226302508099E-5</v>
      </c>
      <c r="L182" s="22">
        <v>31</v>
      </c>
      <c r="M182" s="23">
        <v>0.34839441585371761</v>
      </c>
      <c r="N182" s="22" t="s">
        <v>5</v>
      </c>
      <c r="O182" s="23">
        <v>1.7113155963878673E-5</v>
      </c>
      <c r="P182" s="22">
        <v>32</v>
      </c>
      <c r="Q182" s="22">
        <v>33</v>
      </c>
      <c r="R182" s="22" t="s">
        <v>14</v>
      </c>
      <c r="S182" s="32">
        <f t="shared" si="3"/>
        <v>0.51190835806105006</v>
      </c>
      <c r="T182" s="93">
        <v>-6.8238204171910954</v>
      </c>
      <c r="U182" s="93">
        <v>0.61640493844353084</v>
      </c>
    </row>
    <row r="183" spans="1:21" x14ac:dyDescent="0.3">
      <c r="A183" s="109">
        <v>45268</v>
      </c>
      <c r="B183" s="22" t="s">
        <v>162</v>
      </c>
      <c r="C183" s="31">
        <v>290</v>
      </c>
      <c r="D183" s="22" t="s">
        <v>119</v>
      </c>
      <c r="E183" s="22">
        <v>0.51200491985988383</v>
      </c>
      <c r="F183" s="22" t="s">
        <v>5</v>
      </c>
      <c r="G183" s="23">
        <v>2.8306446175958013E-5</v>
      </c>
      <c r="H183" s="22">
        <v>32</v>
      </c>
      <c r="I183" s="24">
        <v>5.1374677076601517E-2</v>
      </c>
      <c r="J183" s="22" t="s">
        <v>5</v>
      </c>
      <c r="K183" s="24">
        <v>8.0044676390654337E-5</v>
      </c>
      <c r="L183" s="22">
        <v>32</v>
      </c>
      <c r="M183" s="23">
        <v>0.34842045958077483</v>
      </c>
      <c r="N183" s="22" t="s">
        <v>5</v>
      </c>
      <c r="O183" s="23">
        <v>1.7646215604494324E-5</v>
      </c>
      <c r="P183" s="22">
        <v>34</v>
      </c>
      <c r="Q183" s="22">
        <v>33</v>
      </c>
      <c r="R183" s="22" t="s">
        <v>14</v>
      </c>
      <c r="S183" s="32">
        <f t="shared" si="3"/>
        <v>0.51190739018918885</v>
      </c>
      <c r="T183" s="93">
        <v>-6.8427146467453515</v>
      </c>
      <c r="U183" s="93">
        <v>0.59231402894716556</v>
      </c>
    </row>
    <row r="184" spans="1:21" x14ac:dyDescent="0.3">
      <c r="A184" s="109">
        <v>45268</v>
      </c>
      <c r="B184" s="92" t="s">
        <v>163</v>
      </c>
      <c r="C184" s="31">
        <v>290</v>
      </c>
      <c r="D184" s="22" t="s">
        <v>119</v>
      </c>
      <c r="E184" s="95">
        <v>0.51200233689867058</v>
      </c>
      <c r="F184" s="22" t="s">
        <v>5</v>
      </c>
      <c r="G184" s="23">
        <v>3.2347469595631776E-5</v>
      </c>
      <c r="H184" s="22">
        <v>34</v>
      </c>
      <c r="I184" s="95">
        <v>5.1314371195277139E-2</v>
      </c>
      <c r="J184" s="22" t="s">
        <v>5</v>
      </c>
      <c r="K184" s="24">
        <v>5.144427732835082E-5</v>
      </c>
      <c r="L184" s="22">
        <v>31</v>
      </c>
      <c r="M184" s="23">
        <v>0.34841737094545222</v>
      </c>
      <c r="N184" s="22" t="s">
        <v>5</v>
      </c>
      <c r="O184" s="23">
        <v>1.60955483656163E-5</v>
      </c>
      <c r="P184" s="22">
        <v>33</v>
      </c>
      <c r="Q184" s="22">
        <v>33</v>
      </c>
      <c r="R184" s="22" t="s">
        <v>14</v>
      </c>
      <c r="S184" s="32">
        <f t="shared" si="3"/>
        <v>0.51190492171264168</v>
      </c>
      <c r="T184" s="93">
        <v>-6.890902805118948</v>
      </c>
      <c r="U184" s="93">
        <v>0.66641240081683739</v>
      </c>
    </row>
    <row r="185" spans="1:21" x14ac:dyDescent="0.3">
      <c r="A185" s="109">
        <v>45268</v>
      </c>
      <c r="B185" s="92" t="s">
        <v>164</v>
      </c>
      <c r="C185" s="31">
        <v>290</v>
      </c>
      <c r="D185" s="22" t="s">
        <v>119</v>
      </c>
      <c r="E185" s="95">
        <v>0.51199741869352611</v>
      </c>
      <c r="F185" s="22" t="s">
        <v>5</v>
      </c>
      <c r="G185" s="23">
        <v>4.674728331739496E-5</v>
      </c>
      <c r="H185" s="22">
        <v>33</v>
      </c>
      <c r="I185" s="95">
        <v>4.9758060738378511E-2</v>
      </c>
      <c r="J185" s="22" t="s">
        <v>5</v>
      </c>
      <c r="K185" s="24">
        <v>4.7749930297357784E-5</v>
      </c>
      <c r="L185" s="22">
        <v>30</v>
      </c>
      <c r="M185" s="23">
        <v>0.34841278495634026</v>
      </c>
      <c r="N185" s="22" t="s">
        <v>5</v>
      </c>
      <c r="O185" s="23">
        <v>2.0491806676010174E-5</v>
      </c>
      <c r="P185" s="22">
        <v>32</v>
      </c>
      <c r="Q185" s="22">
        <v>33</v>
      </c>
      <c r="R185" s="22" t="s">
        <v>14</v>
      </c>
      <c r="S185" s="32">
        <f t="shared" si="3"/>
        <v>0.51190295800677577</v>
      </c>
      <c r="T185" s="93">
        <v>-6.9292371248741436</v>
      </c>
      <c r="U185" s="93">
        <v>0.93675620849379559</v>
      </c>
    </row>
    <row r="186" spans="1:21" x14ac:dyDescent="0.3">
      <c r="A186" s="109">
        <v>45268</v>
      </c>
      <c r="B186" s="22" t="s">
        <v>165</v>
      </c>
      <c r="C186" s="31">
        <v>290</v>
      </c>
      <c r="D186" s="22" t="s">
        <v>119</v>
      </c>
      <c r="E186" s="22">
        <v>0.51199156565151061</v>
      </c>
      <c r="F186" s="22" t="s">
        <v>5</v>
      </c>
      <c r="G186" s="23">
        <v>3.1850343606899398E-5</v>
      </c>
      <c r="H186" s="22">
        <v>31</v>
      </c>
      <c r="I186" s="24">
        <v>4.6691246800723639E-2</v>
      </c>
      <c r="J186" s="22" t="s">
        <v>5</v>
      </c>
      <c r="K186" s="24">
        <v>1.3248454832341682E-4</v>
      </c>
      <c r="L186" s="22">
        <v>32</v>
      </c>
      <c r="M186" s="23">
        <v>0.34838959766645589</v>
      </c>
      <c r="N186" s="22" t="s">
        <v>5</v>
      </c>
      <c r="O186" s="23">
        <v>1.7158874315436193E-5</v>
      </c>
      <c r="P186" s="22">
        <v>30</v>
      </c>
      <c r="Q186" s="22">
        <v>33</v>
      </c>
      <c r="R186" s="22" t="s">
        <v>14</v>
      </c>
      <c r="S186" s="32">
        <f t="shared" si="3"/>
        <v>0.51190292700336848</v>
      </c>
      <c r="T186" s="93">
        <v>-6.9298423552954791</v>
      </c>
      <c r="U186" s="93">
        <v>0.65723594136240848</v>
      </c>
    </row>
    <row r="187" spans="1:21" x14ac:dyDescent="0.3">
      <c r="A187" s="109">
        <v>45268</v>
      </c>
      <c r="B187" s="92" t="s">
        <v>166</v>
      </c>
      <c r="C187" s="31">
        <v>290</v>
      </c>
      <c r="D187" s="22" t="s">
        <v>119</v>
      </c>
      <c r="E187" s="95">
        <v>0.51198999083071273</v>
      </c>
      <c r="F187" s="22" t="s">
        <v>5</v>
      </c>
      <c r="G187" s="23">
        <v>3.626535263425584E-5</v>
      </c>
      <c r="H187" s="22">
        <v>32</v>
      </c>
      <c r="I187" s="95">
        <v>4.8643015136572119E-2</v>
      </c>
      <c r="J187" s="22" t="s">
        <v>5</v>
      </c>
      <c r="K187" s="24">
        <v>4.7624190304384003E-5</v>
      </c>
      <c r="L187" s="22">
        <v>31</v>
      </c>
      <c r="M187" s="23">
        <v>0.34840026851369366</v>
      </c>
      <c r="N187" s="22" t="s">
        <v>5</v>
      </c>
      <c r="O187" s="23">
        <v>2.0232223178494256E-5</v>
      </c>
      <c r="P187" s="22">
        <v>33</v>
      </c>
      <c r="Q187" s="22">
        <v>33</v>
      </c>
      <c r="R187" s="22" t="s">
        <v>14</v>
      </c>
      <c r="S187" s="32">
        <f t="shared" si="3"/>
        <v>0.51189764694617979</v>
      </c>
      <c r="T187" s="93">
        <v>-7.0329165499116719</v>
      </c>
      <c r="U187" s="93">
        <v>0.73918666919081943</v>
      </c>
    </row>
    <row r="188" spans="1:21" x14ac:dyDescent="0.3">
      <c r="A188" s="109">
        <v>45268</v>
      </c>
      <c r="B188" s="92" t="s">
        <v>167</v>
      </c>
      <c r="C188" s="31">
        <v>290</v>
      </c>
      <c r="D188" s="22" t="s">
        <v>119</v>
      </c>
      <c r="E188" s="95">
        <v>0.51198355927464367</v>
      </c>
      <c r="F188" s="22" t="s">
        <v>5</v>
      </c>
      <c r="G188" s="23">
        <v>3.1248963145435737E-5</v>
      </c>
      <c r="H188" s="22">
        <v>33</v>
      </c>
      <c r="I188" s="95">
        <v>4.831288622979809E-2</v>
      </c>
      <c r="J188" s="22" t="s">
        <v>5</v>
      </c>
      <c r="K188" s="24">
        <v>8.0939730221742887E-5</v>
      </c>
      <c r="L188" s="22">
        <v>32</v>
      </c>
      <c r="M188" s="23">
        <v>0.34839170744043146</v>
      </c>
      <c r="N188" s="22" t="s">
        <v>5</v>
      </c>
      <c r="O188" s="23">
        <v>1.8516568452409659E-5</v>
      </c>
      <c r="P188" s="22">
        <v>33</v>
      </c>
      <c r="Q188" s="22">
        <v>33</v>
      </c>
      <c r="R188" s="22" t="s">
        <v>14</v>
      </c>
      <c r="S188" s="32">
        <f t="shared" si="3"/>
        <v>0.51189184210672278</v>
      </c>
      <c r="T188" s="93">
        <v>-7.1462352376705507</v>
      </c>
      <c r="U188" s="93">
        <v>0.64615608819144588</v>
      </c>
    </row>
    <row r="189" spans="1:21" x14ac:dyDescent="0.3">
      <c r="A189" s="109">
        <v>45268</v>
      </c>
      <c r="B189" s="92" t="s">
        <v>168</v>
      </c>
      <c r="C189" s="31">
        <v>290</v>
      </c>
      <c r="D189" s="22" t="s">
        <v>119</v>
      </c>
      <c r="E189" s="95">
        <v>0.51200966044192375</v>
      </c>
      <c r="F189" s="22" t="s">
        <v>5</v>
      </c>
      <c r="G189" s="23">
        <v>3.6817462821751799E-5</v>
      </c>
      <c r="H189" s="22">
        <v>32</v>
      </c>
      <c r="I189" s="95">
        <v>6.2969639949831041E-2</v>
      </c>
      <c r="J189" s="22" t="s">
        <v>5</v>
      </c>
      <c r="K189" s="24">
        <v>6.3506525443076376E-5</v>
      </c>
      <c r="L189" s="22">
        <v>30</v>
      </c>
      <c r="M189" s="23">
        <v>0.3484062972572104</v>
      </c>
      <c r="N189" s="22" t="s">
        <v>5</v>
      </c>
      <c r="O189" s="23">
        <v>2.4131032840157548E-5</v>
      </c>
      <c r="P189" s="22">
        <v>32</v>
      </c>
      <c r="Q189" s="22">
        <v>33</v>
      </c>
      <c r="R189" s="22" t="s">
        <v>14</v>
      </c>
      <c r="S189" s="32">
        <f t="shared" si="3"/>
        <v>0.51189011889738167</v>
      </c>
      <c r="T189" s="93">
        <v>-7.1798747246387684</v>
      </c>
      <c r="U189" s="93">
        <v>0.74950307944748629</v>
      </c>
    </row>
    <row r="190" spans="1:21" x14ac:dyDescent="0.3">
      <c r="A190" s="109">
        <v>45268</v>
      </c>
      <c r="B190" s="22" t="s">
        <v>169</v>
      </c>
      <c r="C190" s="31">
        <v>290</v>
      </c>
      <c r="D190" s="22" t="s">
        <v>119</v>
      </c>
      <c r="E190" s="23">
        <v>0.51200028456497348</v>
      </c>
      <c r="F190" s="22" t="s">
        <v>5</v>
      </c>
      <c r="G190" s="23">
        <v>3.7959957850474583E-5</v>
      </c>
      <c r="H190" s="22">
        <v>33</v>
      </c>
      <c r="I190" s="24">
        <v>5.8866795039039521E-2</v>
      </c>
      <c r="J190" s="22" t="s">
        <v>5</v>
      </c>
      <c r="K190" s="24">
        <v>1.5554557050117754E-4</v>
      </c>
      <c r="L190" s="22">
        <v>31</v>
      </c>
      <c r="M190" s="23">
        <v>0.3483989302420249</v>
      </c>
      <c r="N190" s="22" t="s">
        <v>5</v>
      </c>
      <c r="O190" s="23">
        <v>2.1106711095916513E-5</v>
      </c>
      <c r="P190" s="22">
        <v>31</v>
      </c>
      <c r="Q190" s="22">
        <v>33</v>
      </c>
      <c r="R190" s="22" t="s">
        <v>14</v>
      </c>
      <c r="S190" s="32">
        <f t="shared" si="3"/>
        <v>0.51188853185991101</v>
      </c>
      <c r="T190" s="93">
        <v>-7.2108559438321951</v>
      </c>
      <c r="U190" s="93">
        <v>0.77088466610433592</v>
      </c>
    </row>
    <row r="191" spans="1:21" x14ac:dyDescent="0.3">
      <c r="A191" s="109">
        <v>45268</v>
      </c>
      <c r="B191" s="92" t="s">
        <v>170</v>
      </c>
      <c r="C191" s="31">
        <v>290</v>
      </c>
      <c r="D191" s="22" t="s">
        <v>119</v>
      </c>
      <c r="E191" s="95">
        <v>0.51197507754387139</v>
      </c>
      <c r="F191" s="22" t="s">
        <v>5</v>
      </c>
      <c r="G191" s="23">
        <v>3.6505005058042178E-5</v>
      </c>
      <c r="H191" s="22">
        <v>31</v>
      </c>
      <c r="I191" s="95">
        <v>4.8730649437683529E-2</v>
      </c>
      <c r="J191" s="22" t="s">
        <v>5</v>
      </c>
      <c r="K191" s="24">
        <v>8.5452546325973143E-5</v>
      </c>
      <c r="L191" s="22">
        <v>31</v>
      </c>
      <c r="M191" s="23">
        <v>0.34841348102234299</v>
      </c>
      <c r="N191" s="22" t="s">
        <v>5</v>
      </c>
      <c r="O191" s="23">
        <v>2.1223352278646676E-5</v>
      </c>
      <c r="P191" s="22">
        <v>30</v>
      </c>
      <c r="Q191" s="22">
        <v>33</v>
      </c>
      <c r="R191" s="22" t="s">
        <v>14</v>
      </c>
      <c r="S191" s="32">
        <f t="shared" si="3"/>
        <v>0.51188256729440895</v>
      </c>
      <c r="T191" s="93">
        <v>-7.3272927102141505</v>
      </c>
      <c r="U191" s="93">
        <v>0.74366026600595081</v>
      </c>
    </row>
    <row r="192" spans="1:21" x14ac:dyDescent="0.3">
      <c r="A192" s="109">
        <v>45268</v>
      </c>
      <c r="B192" s="92" t="s">
        <v>171</v>
      </c>
      <c r="C192" s="31">
        <v>290</v>
      </c>
      <c r="D192" s="22" t="s">
        <v>119</v>
      </c>
      <c r="E192" s="95">
        <v>0.5119823243891799</v>
      </c>
      <c r="F192" s="22" t="s">
        <v>5</v>
      </c>
      <c r="G192" s="23">
        <v>4.3987225557916716E-5</v>
      </c>
      <c r="H192" s="22">
        <v>32</v>
      </c>
      <c r="I192" s="95">
        <v>5.762161435693515E-2</v>
      </c>
      <c r="J192" s="22" t="s">
        <v>5</v>
      </c>
      <c r="K192" s="24">
        <v>2.1964400207642062E-4</v>
      </c>
      <c r="L192" s="22">
        <v>34</v>
      </c>
      <c r="M192" s="23">
        <v>0.34842858228000345</v>
      </c>
      <c r="N192" s="22" t="s">
        <v>5</v>
      </c>
      <c r="O192" s="23">
        <v>2.7916672529189241E-5</v>
      </c>
      <c r="P192" s="22">
        <v>34</v>
      </c>
      <c r="Q192" s="22">
        <v>33</v>
      </c>
      <c r="R192" s="22" t="s">
        <v>14</v>
      </c>
      <c r="S192" s="32">
        <f t="shared" si="3"/>
        <v>0.51187293553473001</v>
      </c>
      <c r="T192" s="93">
        <v>-7.5153183008802582</v>
      </c>
      <c r="U192" s="93">
        <v>0.88442735167850861</v>
      </c>
    </row>
    <row r="193" spans="1:21" x14ac:dyDescent="0.3">
      <c r="A193" s="27"/>
      <c r="B193" s="27"/>
      <c r="C193" s="27"/>
      <c r="D193" s="27"/>
      <c r="E193" s="27"/>
      <c r="F193" s="27"/>
      <c r="G193" s="27"/>
      <c r="H193" s="27"/>
      <c r="I193" s="27"/>
      <c r="J193" s="27"/>
      <c r="K193" s="27"/>
      <c r="L193" s="27"/>
      <c r="M193" s="27"/>
      <c r="N193" s="27"/>
      <c r="O193" s="27"/>
      <c r="P193" s="27"/>
      <c r="Q193" s="27"/>
      <c r="R193" s="27"/>
      <c r="S193" s="32"/>
      <c r="T193" s="93"/>
      <c r="U193" s="27"/>
    </row>
    <row r="194" spans="1:21" x14ac:dyDescent="0.3">
      <c r="A194" s="109">
        <v>45268</v>
      </c>
      <c r="B194" s="22" t="s">
        <v>172</v>
      </c>
      <c r="C194" s="31">
        <v>290</v>
      </c>
      <c r="D194" s="22" t="s">
        <v>119</v>
      </c>
      <c r="E194" s="22">
        <v>0.51208424554736287</v>
      </c>
      <c r="F194" s="22" t="s">
        <v>5</v>
      </c>
      <c r="G194" s="23">
        <v>2.7908237253482527E-5</v>
      </c>
      <c r="H194" s="22">
        <v>33</v>
      </c>
      <c r="I194" s="24">
        <v>7.9235008270446813E-2</v>
      </c>
      <c r="J194" s="22" t="s">
        <v>5</v>
      </c>
      <c r="K194" s="24">
        <v>4.6465799878548346E-4</v>
      </c>
      <c r="L194" s="22">
        <v>34</v>
      </c>
      <c r="M194" s="23">
        <v>0.34843652958272642</v>
      </c>
      <c r="N194" s="22" t="s">
        <v>5</v>
      </c>
      <c r="O194" s="23">
        <v>2.1392242671417992E-5</v>
      </c>
      <c r="P194" s="22">
        <v>33</v>
      </c>
      <c r="Q194" s="22">
        <v>33</v>
      </c>
      <c r="R194" s="22" t="s">
        <v>14</v>
      </c>
      <c r="S194" s="32">
        <f t="shared" si="3"/>
        <v>0.51193382583275127</v>
      </c>
      <c r="T194" s="93">
        <v>-6.3266534428607635</v>
      </c>
      <c r="U194" s="93">
        <v>0.58509131495698941</v>
      </c>
    </row>
    <row r="195" spans="1:21" x14ac:dyDescent="0.3">
      <c r="A195" s="91">
        <v>45268</v>
      </c>
      <c r="B195" s="92" t="s">
        <v>173</v>
      </c>
      <c r="C195" s="31">
        <v>290</v>
      </c>
      <c r="D195" s="92" t="s">
        <v>119</v>
      </c>
      <c r="E195" s="23">
        <v>0.51205822924490108</v>
      </c>
      <c r="F195" s="22" t="s">
        <v>5</v>
      </c>
      <c r="G195" s="23">
        <v>2.6035797618901161E-5</v>
      </c>
      <c r="H195" s="22">
        <v>32</v>
      </c>
      <c r="I195" s="24">
        <v>7.2500527972963594E-2</v>
      </c>
      <c r="J195" s="22" t="s">
        <v>5</v>
      </c>
      <c r="K195" s="24">
        <v>1.1295157053386604E-4</v>
      </c>
      <c r="L195" s="22">
        <v>31</v>
      </c>
      <c r="M195" s="23">
        <v>0.34843286014467262</v>
      </c>
      <c r="N195" s="22" t="s">
        <v>5</v>
      </c>
      <c r="O195" s="23">
        <v>1.7019673545215228E-5</v>
      </c>
      <c r="P195" s="22">
        <v>32</v>
      </c>
      <c r="Q195" s="22">
        <v>33</v>
      </c>
      <c r="R195" s="92" t="s">
        <v>14</v>
      </c>
      <c r="S195" s="32">
        <f t="shared" si="3"/>
        <v>0.51192059426555381</v>
      </c>
      <c r="T195" s="93">
        <v>-6.5849523747962824</v>
      </c>
      <c r="U195" s="93">
        <v>0.55126285295727917</v>
      </c>
    </row>
    <row r="196" spans="1:21" x14ac:dyDescent="0.3">
      <c r="A196" s="109">
        <v>45268</v>
      </c>
      <c r="B196" s="22" t="s">
        <v>174</v>
      </c>
      <c r="C196" s="31">
        <v>290</v>
      </c>
      <c r="D196" s="22" t="s">
        <v>119</v>
      </c>
      <c r="E196" s="23">
        <v>0.51210045207388311</v>
      </c>
      <c r="F196" s="22" t="s">
        <v>5</v>
      </c>
      <c r="G196" s="23">
        <v>2.9152764761199475E-5</v>
      </c>
      <c r="H196" s="22">
        <v>32</v>
      </c>
      <c r="I196" s="24">
        <v>9.6065303519995579E-2</v>
      </c>
      <c r="J196" s="22" t="s">
        <v>5</v>
      </c>
      <c r="K196" s="24">
        <v>1.5603329463659754E-4</v>
      </c>
      <c r="L196" s="22">
        <v>31</v>
      </c>
      <c r="M196" s="23">
        <v>0.34840058283138692</v>
      </c>
      <c r="N196" s="22" t="s">
        <v>5</v>
      </c>
      <c r="O196" s="23">
        <v>1.4028591486010787E-5</v>
      </c>
      <c r="P196" s="22">
        <v>32</v>
      </c>
      <c r="Q196" s="22">
        <v>33</v>
      </c>
      <c r="R196" s="22" t="s">
        <v>14</v>
      </c>
      <c r="S196" s="32">
        <f t="shared" si="3"/>
        <v>0.51191808173209885</v>
      </c>
      <c r="T196" s="93">
        <v>-6.6340005864085061</v>
      </c>
      <c r="U196" s="93">
        <v>0.60774821925424716</v>
      </c>
    </row>
    <row r="197" spans="1:21" x14ac:dyDescent="0.3">
      <c r="A197" s="91">
        <v>45268</v>
      </c>
      <c r="B197" s="92" t="s">
        <v>175</v>
      </c>
      <c r="C197" s="31">
        <v>290</v>
      </c>
      <c r="D197" s="92" t="s">
        <v>119</v>
      </c>
      <c r="E197" s="23">
        <v>0.51205741522224624</v>
      </c>
      <c r="F197" s="22" t="s">
        <v>5</v>
      </c>
      <c r="G197" s="23">
        <v>2.2382659423676346E-5</v>
      </c>
      <c r="H197" s="22">
        <v>32</v>
      </c>
      <c r="I197" s="24">
        <v>7.4718924819330026E-2</v>
      </c>
      <c r="J197" s="22" t="s">
        <v>5</v>
      </c>
      <c r="K197" s="24">
        <v>1.0652944168426118E-4</v>
      </c>
      <c r="L197" s="22">
        <v>32</v>
      </c>
      <c r="M197" s="23">
        <v>0.34842007757330068</v>
      </c>
      <c r="N197" s="22" t="s">
        <v>5</v>
      </c>
      <c r="O197" s="23">
        <v>1.6518885874884916E-5</v>
      </c>
      <c r="P197" s="22">
        <v>33</v>
      </c>
      <c r="Q197" s="22">
        <v>33</v>
      </c>
      <c r="R197" s="92" t="s">
        <v>14</v>
      </c>
      <c r="S197" s="32">
        <f t="shared" si="3"/>
        <v>0.51191556883902822</v>
      </c>
      <c r="T197" s="93">
        <v>-6.6830558182284783</v>
      </c>
      <c r="U197" s="93">
        <v>0.48639719028463685</v>
      </c>
    </row>
    <row r="198" spans="1:21" x14ac:dyDescent="0.3">
      <c r="A198" s="91">
        <v>45268</v>
      </c>
      <c r="B198" s="92" t="s">
        <v>176</v>
      </c>
      <c r="C198" s="31">
        <v>290</v>
      </c>
      <c r="D198" s="92" t="s">
        <v>119</v>
      </c>
      <c r="E198" s="95">
        <v>0.5120531010149274</v>
      </c>
      <c r="F198" s="22" t="s">
        <v>5</v>
      </c>
      <c r="G198" s="23">
        <v>3.3786723406080865E-5</v>
      </c>
      <c r="H198" s="22">
        <v>31</v>
      </c>
      <c r="I198" s="95">
        <v>7.2939830212866777E-2</v>
      </c>
      <c r="J198" s="22" t="s">
        <v>5</v>
      </c>
      <c r="K198" s="24">
        <v>1.2783081225498829E-4</v>
      </c>
      <c r="L198" s="22">
        <v>33</v>
      </c>
      <c r="M198" s="23">
        <v>0.3483951904252594</v>
      </c>
      <c r="N198" s="22" t="s">
        <v>5</v>
      </c>
      <c r="O198" s="23">
        <v>1.642012524442838E-5</v>
      </c>
      <c r="P198" s="22">
        <v>32</v>
      </c>
      <c r="Q198" s="22">
        <v>33</v>
      </c>
      <c r="R198" s="92" t="s">
        <v>14</v>
      </c>
      <c r="S198" s="32">
        <f t="shared" si="3"/>
        <v>0.51191463206434695</v>
      </c>
      <c r="T198" s="93">
        <v>-6.7013429867879282</v>
      </c>
      <c r="U198" s="93">
        <v>0.69306217420274852</v>
      </c>
    </row>
    <row r="199" spans="1:21" x14ac:dyDescent="0.3">
      <c r="A199" s="91">
        <v>45268</v>
      </c>
      <c r="B199" s="92" t="s">
        <v>177</v>
      </c>
      <c r="C199" s="31">
        <v>290</v>
      </c>
      <c r="D199" s="92" t="s">
        <v>119</v>
      </c>
      <c r="E199" s="95">
        <v>0.51203489905791311</v>
      </c>
      <c r="F199" s="22" t="s">
        <v>5</v>
      </c>
      <c r="G199" s="23">
        <v>2.6840354918960656E-5</v>
      </c>
      <c r="H199" s="22">
        <v>32</v>
      </c>
      <c r="I199" s="95">
        <v>6.572289201182048E-2</v>
      </c>
      <c r="J199" s="22" t="s">
        <v>5</v>
      </c>
      <c r="K199" s="24">
        <v>6.9931001242825523E-5</v>
      </c>
      <c r="L199" s="22">
        <v>30</v>
      </c>
      <c r="M199" s="23">
        <v>0.34840777427113168</v>
      </c>
      <c r="N199" s="22" t="s">
        <v>5</v>
      </c>
      <c r="O199" s="23">
        <v>1.5315264066888776E-5</v>
      </c>
      <c r="P199" s="22">
        <v>31</v>
      </c>
      <c r="Q199" s="22">
        <v>33</v>
      </c>
      <c r="R199" s="92" t="s">
        <v>14</v>
      </c>
      <c r="S199" s="32">
        <f t="shared" si="3"/>
        <v>0.51191013074052838</v>
      </c>
      <c r="T199" s="93">
        <v>-6.7892152030779584</v>
      </c>
      <c r="U199" s="93">
        <v>0.56575182550068126</v>
      </c>
    </row>
    <row r="200" spans="1:21" x14ac:dyDescent="0.3">
      <c r="A200" s="91">
        <v>45268</v>
      </c>
      <c r="B200" s="92" t="s">
        <v>178</v>
      </c>
      <c r="C200" s="31">
        <v>290</v>
      </c>
      <c r="D200" s="92" t="s">
        <v>119</v>
      </c>
      <c r="E200" s="23">
        <v>0.51203622993729181</v>
      </c>
      <c r="F200" s="22" t="s">
        <v>5</v>
      </c>
      <c r="G200" s="23">
        <v>3.1481515589439177E-5</v>
      </c>
      <c r="H200" s="22">
        <v>33</v>
      </c>
      <c r="I200" s="24">
        <v>6.8009964447287449E-2</v>
      </c>
      <c r="J200" s="22" t="s">
        <v>5</v>
      </c>
      <c r="K200" s="24">
        <v>1.4056576358376365E-4</v>
      </c>
      <c r="L200" s="22">
        <v>33</v>
      </c>
      <c r="M200" s="23">
        <v>0.34838409580161078</v>
      </c>
      <c r="N200" s="22" t="s">
        <v>5</v>
      </c>
      <c r="O200" s="23">
        <v>1.389952818932598E-5</v>
      </c>
      <c r="P200" s="22">
        <v>32</v>
      </c>
      <c r="Q200" s="22">
        <v>33</v>
      </c>
      <c r="R200" s="92" t="s">
        <v>14</v>
      </c>
      <c r="S200" s="32">
        <f t="shared" si="3"/>
        <v>0.51190711984231974</v>
      </c>
      <c r="T200" s="93">
        <v>-6.8479922005304505</v>
      </c>
      <c r="U200" s="93">
        <v>0.65044477045336913</v>
      </c>
    </row>
    <row r="201" spans="1:21" x14ac:dyDescent="0.3">
      <c r="A201" s="109">
        <v>45268</v>
      </c>
      <c r="B201" s="22" t="s">
        <v>179</v>
      </c>
      <c r="C201" s="31">
        <v>290</v>
      </c>
      <c r="D201" s="22" t="s">
        <v>119</v>
      </c>
      <c r="E201" s="22">
        <v>0.51204110828064575</v>
      </c>
      <c r="F201" s="22" t="s">
        <v>5</v>
      </c>
      <c r="G201" s="23">
        <v>2.8108765303284062E-5</v>
      </c>
      <c r="H201" s="22">
        <v>32</v>
      </c>
      <c r="I201" s="24">
        <v>7.1108274675479782E-2</v>
      </c>
      <c r="J201" s="22" t="s">
        <v>5</v>
      </c>
      <c r="K201" s="24">
        <v>1.1645656549881815E-4</v>
      </c>
      <c r="L201" s="22">
        <v>31</v>
      </c>
      <c r="M201" s="23">
        <v>0.34842493666962415</v>
      </c>
      <c r="N201" s="22" t="s">
        <v>5</v>
      </c>
      <c r="O201" s="23">
        <v>1.6186376407546334E-5</v>
      </c>
      <c r="P201" s="22">
        <v>32</v>
      </c>
      <c r="Q201" s="22">
        <v>33</v>
      </c>
      <c r="R201" s="22" t="s">
        <v>14</v>
      </c>
      <c r="S201" s="32">
        <f t="shared" si="3"/>
        <v>0.51190611635451755</v>
      </c>
      <c r="T201" s="93">
        <v>-6.8675817036978337</v>
      </c>
      <c r="U201" s="93">
        <v>0.58872627116271548</v>
      </c>
    </row>
    <row r="202" spans="1:21" x14ac:dyDescent="0.3">
      <c r="A202" s="91">
        <v>45268</v>
      </c>
      <c r="B202" s="92" t="s">
        <v>180</v>
      </c>
      <c r="C202" s="31">
        <v>290</v>
      </c>
      <c r="D202" s="92" t="s">
        <v>119</v>
      </c>
      <c r="E202" s="23">
        <v>0.51204474970374692</v>
      </c>
      <c r="F202" s="22" t="s">
        <v>5</v>
      </c>
      <c r="G202" s="23">
        <v>2.4638920827607975E-5</v>
      </c>
      <c r="H202" s="22">
        <v>33</v>
      </c>
      <c r="I202" s="24">
        <v>7.3288539232912592E-2</v>
      </c>
      <c r="J202" s="22" t="s">
        <v>5</v>
      </c>
      <c r="K202" s="24">
        <v>1.8067065524590825E-4</v>
      </c>
      <c r="L202" s="22">
        <v>33</v>
      </c>
      <c r="M202" s="23">
        <v>0.34842685886995212</v>
      </c>
      <c r="N202" s="22" t="s">
        <v>5</v>
      </c>
      <c r="O202" s="23">
        <v>1.0623139324174662E-5</v>
      </c>
      <c r="P202" s="22">
        <v>30</v>
      </c>
      <c r="Q202" s="22">
        <v>33</v>
      </c>
      <c r="R202" s="92" t="s">
        <v>14</v>
      </c>
      <c r="S202" s="32">
        <f t="shared" si="3"/>
        <v>0.51190561876407326</v>
      </c>
      <c r="T202" s="93">
        <v>-6.8772953739215659</v>
      </c>
      <c r="U202" s="93">
        <v>0.52626210118157224</v>
      </c>
    </row>
    <row r="203" spans="1:21" x14ac:dyDescent="0.3">
      <c r="A203" s="109">
        <v>45268</v>
      </c>
      <c r="B203" s="22" t="s">
        <v>181</v>
      </c>
      <c r="C203" s="31">
        <v>290</v>
      </c>
      <c r="D203" s="22" t="s">
        <v>119</v>
      </c>
      <c r="E203" s="22">
        <v>0.51203314552951407</v>
      </c>
      <c r="F203" s="22" t="s">
        <v>5</v>
      </c>
      <c r="G203" s="23">
        <v>2.6293235715227424E-5</v>
      </c>
      <c r="H203" s="22">
        <v>32</v>
      </c>
      <c r="I203" s="24">
        <v>6.8001340127915477E-2</v>
      </c>
      <c r="J203" s="22" t="s">
        <v>5</v>
      </c>
      <c r="K203" s="24">
        <v>1.0101716176731958E-4</v>
      </c>
      <c r="L203" s="22">
        <v>31</v>
      </c>
      <c r="M203" s="23">
        <v>0.34841331030733391</v>
      </c>
      <c r="N203" s="22" t="s">
        <v>5</v>
      </c>
      <c r="O203" s="23">
        <v>1.7429821215756582E-5</v>
      </c>
      <c r="P203" s="22">
        <v>32</v>
      </c>
      <c r="Q203" s="22">
        <v>33</v>
      </c>
      <c r="R203" s="22" t="s">
        <v>14</v>
      </c>
      <c r="S203" s="32">
        <f t="shared" si="3"/>
        <v>0.5119040518069472</v>
      </c>
      <c r="T203" s="93">
        <v>-6.9078845963477242</v>
      </c>
      <c r="U203" s="93">
        <v>0.55588899353743582</v>
      </c>
    </row>
    <row r="204" spans="1:21" x14ac:dyDescent="0.3">
      <c r="A204" s="91">
        <v>45268</v>
      </c>
      <c r="B204" s="92" t="s">
        <v>182</v>
      </c>
      <c r="C204" s="31">
        <v>290</v>
      </c>
      <c r="D204" s="92" t="s">
        <v>119</v>
      </c>
      <c r="E204" s="95">
        <v>0.5120287596853601</v>
      </c>
      <c r="F204" s="22" t="s">
        <v>5</v>
      </c>
      <c r="G204" s="23">
        <v>2.7858987050797592E-5</v>
      </c>
      <c r="H204" s="22">
        <v>30</v>
      </c>
      <c r="I204" s="95">
        <v>6.7311206946762236E-2</v>
      </c>
      <c r="J204" s="22" t="s">
        <v>5</v>
      </c>
      <c r="K204" s="24">
        <v>7.4284834636698739E-5</v>
      </c>
      <c r="L204" s="22">
        <v>30</v>
      </c>
      <c r="M204" s="23">
        <v>0.34839852226185947</v>
      </c>
      <c r="N204" s="22" t="s">
        <v>5</v>
      </c>
      <c r="O204" s="23">
        <v>1.7660574052771952E-5</v>
      </c>
      <c r="P204" s="22">
        <v>31</v>
      </c>
      <c r="Q204" s="22">
        <v>33</v>
      </c>
      <c r="R204" s="92" t="s">
        <v>14</v>
      </c>
      <c r="S204" s="32">
        <f t="shared" si="3"/>
        <v>0.51190097611140584</v>
      </c>
      <c r="T204" s="93">
        <v>-6.9679265295086168</v>
      </c>
      <c r="U204" s="93">
        <v>0.58418895878389587</v>
      </c>
    </row>
    <row r="205" spans="1:21" x14ac:dyDescent="0.3">
      <c r="A205" s="109">
        <v>45268</v>
      </c>
      <c r="B205" s="22" t="s">
        <v>183</v>
      </c>
      <c r="C205" s="31">
        <v>290</v>
      </c>
      <c r="D205" s="22" t="s">
        <v>119</v>
      </c>
      <c r="E205" s="22">
        <v>0.51207278568469927</v>
      </c>
      <c r="F205" s="22" t="s">
        <v>5</v>
      </c>
      <c r="G205" s="23">
        <v>3.494749894565144E-5</v>
      </c>
      <c r="H205" s="22">
        <v>31</v>
      </c>
      <c r="I205" s="24">
        <v>9.3057137400996262E-2</v>
      </c>
      <c r="J205" s="22" t="s">
        <v>5</v>
      </c>
      <c r="K205" s="24">
        <v>1.3597547449071932E-4</v>
      </c>
      <c r="L205" s="22">
        <v>30</v>
      </c>
      <c r="M205" s="23">
        <v>0.34839247454018912</v>
      </c>
      <c r="N205" s="22" t="s">
        <v>5</v>
      </c>
      <c r="O205" s="23">
        <v>1.47726109503935E-5</v>
      </c>
      <c r="P205" s="22">
        <v>31</v>
      </c>
      <c r="Q205" s="22">
        <v>33</v>
      </c>
      <c r="R205" s="22" t="s">
        <v>14</v>
      </c>
      <c r="S205" s="32">
        <f t="shared" si="3"/>
        <v>0.51189612604452284</v>
      </c>
      <c r="T205" s="93">
        <v>-7.0626067043522145</v>
      </c>
      <c r="U205" s="93">
        <v>0.71463243085235117</v>
      </c>
    </row>
    <row r="206" spans="1:21" x14ac:dyDescent="0.3">
      <c r="A206" s="109">
        <v>45268</v>
      </c>
      <c r="B206" s="22" t="s">
        <v>184</v>
      </c>
      <c r="C206" s="31">
        <v>290</v>
      </c>
      <c r="D206" s="22" t="s">
        <v>119</v>
      </c>
      <c r="E206" s="22">
        <v>0.51203693280442553</v>
      </c>
      <c r="F206" s="22" t="s">
        <v>5</v>
      </c>
      <c r="G206" s="23">
        <v>2.5962825748180906E-5</v>
      </c>
      <c r="H206" s="22">
        <v>33</v>
      </c>
      <c r="I206" s="24">
        <v>7.4599992190335321E-2</v>
      </c>
      <c r="J206" s="22" t="s">
        <v>5</v>
      </c>
      <c r="K206" s="24">
        <v>5.4111792621896954E-5</v>
      </c>
      <c r="L206" s="22">
        <v>30</v>
      </c>
      <c r="M206" s="23">
        <v>0.34841950702037772</v>
      </c>
      <c r="N206" s="22" t="s">
        <v>5</v>
      </c>
      <c r="O206" s="23">
        <v>1.3206017331844249E-5</v>
      </c>
      <c r="P206" s="22">
        <v>33</v>
      </c>
      <c r="Q206" s="22">
        <v>33</v>
      </c>
      <c r="R206" s="22" t="s">
        <v>14</v>
      </c>
      <c r="S206" s="32">
        <f t="shared" si="3"/>
        <v>0.51189531220287277</v>
      </c>
      <c r="T206" s="93">
        <v>-7.0784940460277834</v>
      </c>
      <c r="U206" s="93">
        <v>0.54994818344719842</v>
      </c>
    </row>
    <row r="207" spans="1:21" x14ac:dyDescent="0.3">
      <c r="A207" s="91">
        <v>45268</v>
      </c>
      <c r="B207" s="92" t="s">
        <v>185</v>
      </c>
      <c r="C207" s="31">
        <v>290</v>
      </c>
      <c r="D207" s="92" t="s">
        <v>119</v>
      </c>
      <c r="E207" s="23">
        <v>0.51204581543713035</v>
      </c>
      <c r="F207" s="22" t="s">
        <v>5</v>
      </c>
      <c r="G207" s="23">
        <v>3.0252159955271116E-5</v>
      </c>
      <c r="H207" s="22">
        <v>34</v>
      </c>
      <c r="I207" s="24">
        <v>8.1476713740896475E-2</v>
      </c>
      <c r="J207" s="22" t="s">
        <v>5</v>
      </c>
      <c r="K207" s="24">
        <v>1.8069826789618117E-4</v>
      </c>
      <c r="L207" s="22">
        <v>32</v>
      </c>
      <c r="M207" s="23">
        <v>0.34842000770857939</v>
      </c>
      <c r="N207" s="22" t="s">
        <v>5</v>
      </c>
      <c r="O207" s="23">
        <v>1.7700576939370285E-5</v>
      </c>
      <c r="P207" s="22">
        <v>33</v>
      </c>
      <c r="Q207" s="22">
        <v>33</v>
      </c>
      <c r="R207" s="92" t="s">
        <v>14</v>
      </c>
      <c r="S207" s="32">
        <f t="shared" si="3"/>
        <v>0.51189114006956338</v>
      </c>
      <c r="T207" s="93">
        <v>-7.159939997337661</v>
      </c>
      <c r="U207" s="93">
        <v>0.6278538752999423</v>
      </c>
    </row>
    <row r="208" spans="1:21" x14ac:dyDescent="0.3">
      <c r="A208" s="91">
        <v>45268</v>
      </c>
      <c r="B208" s="92" t="s">
        <v>186</v>
      </c>
      <c r="C208" s="31">
        <v>290</v>
      </c>
      <c r="D208" s="92" t="s">
        <v>119</v>
      </c>
      <c r="E208" s="95">
        <v>0.51207136945857501</v>
      </c>
      <c r="F208" s="22" t="s">
        <v>5</v>
      </c>
      <c r="G208" s="23">
        <v>3.8581476221328534E-5</v>
      </c>
      <c r="H208" s="22">
        <v>33</v>
      </c>
      <c r="I208" s="95">
        <v>9.6840516999155093E-2</v>
      </c>
      <c r="J208" s="22" t="s">
        <v>5</v>
      </c>
      <c r="K208" s="24">
        <v>2.3291456208792224E-4</v>
      </c>
      <c r="L208" s="22">
        <v>31</v>
      </c>
      <c r="M208" s="23">
        <v>0.34840216201792967</v>
      </c>
      <c r="N208" s="22" t="s">
        <v>5</v>
      </c>
      <c r="O208" s="23">
        <v>2.5297560050548281E-5</v>
      </c>
      <c r="P208" s="22">
        <v>33</v>
      </c>
      <c r="Q208" s="22">
        <v>33</v>
      </c>
      <c r="R208" s="92" t="s">
        <v>14</v>
      </c>
      <c r="S208" s="32">
        <f t="shared" si="3"/>
        <v>0.51188752745176735</v>
      </c>
      <c r="T208" s="93">
        <v>-7.2304634133679713</v>
      </c>
      <c r="U208" s="93">
        <v>0.78254622157774967</v>
      </c>
    </row>
    <row r="209" spans="1:36" x14ac:dyDescent="0.3">
      <c r="A209" s="109">
        <v>45268</v>
      </c>
      <c r="B209" s="22" t="s">
        <v>187</v>
      </c>
      <c r="C209" s="31">
        <v>290</v>
      </c>
      <c r="D209" s="22" t="s">
        <v>119</v>
      </c>
      <c r="E209" s="22">
        <v>0.51201400783805884</v>
      </c>
      <c r="F209" s="22" t="s">
        <v>5</v>
      </c>
      <c r="G209" s="23">
        <v>2.7043303038996225E-5</v>
      </c>
      <c r="H209" s="22">
        <v>32</v>
      </c>
      <c r="I209" s="24">
        <v>6.7953409928778255E-2</v>
      </c>
      <c r="J209" s="22" t="s">
        <v>5</v>
      </c>
      <c r="K209" s="24">
        <v>2.4861241097706043E-4</v>
      </c>
      <c r="L209" s="22">
        <v>32</v>
      </c>
      <c r="M209" s="23">
        <v>0.34841228153391918</v>
      </c>
      <c r="N209" s="22" t="s">
        <v>5</v>
      </c>
      <c r="O209" s="23">
        <v>1.4923919094376013E-5</v>
      </c>
      <c r="P209" s="22">
        <v>32</v>
      </c>
      <c r="Q209" s="22">
        <v>33</v>
      </c>
      <c r="R209" s="22" t="s">
        <v>14</v>
      </c>
      <c r="S209" s="32">
        <f t="shared" si="3"/>
        <v>0.51188500510616686</v>
      </c>
      <c r="T209" s="93">
        <v>-7.2797031719584737</v>
      </c>
      <c r="U209" s="93">
        <v>0.56941437274213436</v>
      </c>
    </row>
    <row r="210" spans="1:36" x14ac:dyDescent="0.3">
      <c r="A210" s="109">
        <v>45268</v>
      </c>
      <c r="B210" s="22" t="s">
        <v>188</v>
      </c>
      <c r="C210" s="31">
        <v>290</v>
      </c>
      <c r="D210" s="22" t="s">
        <v>119</v>
      </c>
      <c r="E210" s="22">
        <v>0.51201540924145972</v>
      </c>
      <c r="F210" s="22" t="s">
        <v>5</v>
      </c>
      <c r="G210" s="23">
        <v>3.1535083126660681E-5</v>
      </c>
      <c r="H210" s="22">
        <v>33</v>
      </c>
      <c r="I210" s="24">
        <v>7.3131326703297569E-2</v>
      </c>
      <c r="J210" s="22" t="s">
        <v>5</v>
      </c>
      <c r="K210" s="24">
        <v>1.0961895755254381E-4</v>
      </c>
      <c r="L210" s="22">
        <v>34</v>
      </c>
      <c r="M210" s="23">
        <v>0.34839757861375359</v>
      </c>
      <c r="N210" s="22" t="s">
        <v>5</v>
      </c>
      <c r="O210" s="23">
        <v>1.7250461444077992E-5</v>
      </c>
      <c r="P210" s="22">
        <v>32</v>
      </c>
      <c r="Q210" s="22">
        <v>33</v>
      </c>
      <c r="R210" s="22" t="s">
        <v>14</v>
      </c>
      <c r="S210" s="32">
        <f t="shared" si="3"/>
        <v>0.51187657675400244</v>
      </c>
      <c r="T210" s="93">
        <v>-7.444236543521221</v>
      </c>
      <c r="U210" s="93">
        <v>0.65142858891385447</v>
      </c>
    </row>
    <row r="211" spans="1:36" x14ac:dyDescent="0.3">
      <c r="A211" s="91">
        <v>45268</v>
      </c>
      <c r="B211" s="92" t="s">
        <v>189</v>
      </c>
      <c r="C211" s="31">
        <v>290</v>
      </c>
      <c r="D211" s="92" t="s">
        <v>119</v>
      </c>
      <c r="E211" s="95">
        <v>0.51203770834112594</v>
      </c>
      <c r="F211" s="22" t="s">
        <v>5</v>
      </c>
      <c r="G211" s="23">
        <v>2.7469197964772668E-5</v>
      </c>
      <c r="H211" s="22">
        <v>33</v>
      </c>
      <c r="I211" s="95">
        <v>8.562229071744476E-2</v>
      </c>
      <c r="J211" s="22" t="s">
        <v>5</v>
      </c>
      <c r="K211" s="24">
        <v>2.7265734673325044E-4</v>
      </c>
      <c r="L211" s="22">
        <v>32</v>
      </c>
      <c r="M211" s="23">
        <v>0.34840514091959052</v>
      </c>
      <c r="N211" s="22" t="s">
        <v>5</v>
      </c>
      <c r="O211" s="23">
        <v>2.4210805549083791E-5</v>
      </c>
      <c r="P211" s="22">
        <v>33</v>
      </c>
      <c r="Q211" s="22">
        <v>33</v>
      </c>
      <c r="R211" s="92" t="s">
        <v>14</v>
      </c>
      <c r="S211" s="32">
        <f t="shared" si="3"/>
        <v>0.51187516301153935</v>
      </c>
      <c r="T211" s="93">
        <v>-7.4718347987234868</v>
      </c>
      <c r="U211" s="93">
        <v>0.57712360426330844</v>
      </c>
    </row>
    <row r="212" spans="1:36" x14ac:dyDescent="0.3">
      <c r="A212" s="109">
        <v>45268</v>
      </c>
      <c r="B212" s="22" t="s">
        <v>190</v>
      </c>
      <c r="C212" s="31">
        <v>290</v>
      </c>
      <c r="D212" s="22" t="s">
        <v>119</v>
      </c>
      <c r="E212" s="22">
        <v>0.5120148429436181</v>
      </c>
      <c r="F212" s="22" t="s">
        <v>5</v>
      </c>
      <c r="G212" s="23">
        <v>3.7922135925158655E-5</v>
      </c>
      <c r="H212" s="22">
        <v>34</v>
      </c>
      <c r="I212" s="24">
        <v>7.6708186289045063E-2</v>
      </c>
      <c r="J212" s="22" t="s">
        <v>5</v>
      </c>
      <c r="K212" s="24">
        <v>1.0217074756368051E-4</v>
      </c>
      <c r="L212" s="22">
        <v>32</v>
      </c>
      <c r="M212" s="23">
        <v>0.34839976543580869</v>
      </c>
      <c r="N212" s="22" t="s">
        <v>5</v>
      </c>
      <c r="O212" s="23">
        <v>2.3967900717640287E-5</v>
      </c>
      <c r="P212" s="22">
        <v>33</v>
      </c>
      <c r="Q212" s="22">
        <v>33</v>
      </c>
      <c r="R212" s="22" t="s">
        <v>14</v>
      </c>
      <c r="S212" s="32">
        <f t="shared" si="3"/>
        <v>0.51186922014705583</v>
      </c>
      <c r="T212" s="93">
        <v>-7.5878479304880564</v>
      </c>
      <c r="U212" s="93">
        <v>0.77017767372708079</v>
      </c>
    </row>
    <row r="213" spans="1:36" x14ac:dyDescent="0.3">
      <c r="A213" s="91">
        <v>45268</v>
      </c>
      <c r="B213" s="92" t="s">
        <v>191</v>
      </c>
      <c r="C213" s="31">
        <v>290</v>
      </c>
      <c r="D213" s="92" t="s">
        <v>119</v>
      </c>
      <c r="E213" s="95">
        <v>0.51204193824242339</v>
      </c>
      <c r="F213" s="22" t="s">
        <v>5</v>
      </c>
      <c r="G213" s="23">
        <v>3.9521048291106543E-5</v>
      </c>
      <c r="H213" s="22">
        <v>33</v>
      </c>
      <c r="I213" s="95">
        <v>9.0929456496249353E-2</v>
      </c>
      <c r="J213" s="22" t="s">
        <v>5</v>
      </c>
      <c r="K213" s="24">
        <v>3.2049431746150879E-4</v>
      </c>
      <c r="L213" s="22">
        <v>34</v>
      </c>
      <c r="M213" s="23">
        <v>0.34838638262948385</v>
      </c>
      <c r="N213" s="22" t="s">
        <v>5</v>
      </c>
      <c r="O213" s="23">
        <v>2.2837525289722996E-5</v>
      </c>
      <c r="P213" s="22">
        <v>32</v>
      </c>
      <c r="Q213" s="22">
        <v>33</v>
      </c>
      <c r="R213" s="92" t="s">
        <v>14</v>
      </c>
      <c r="S213" s="32">
        <f t="shared" si="3"/>
        <v>0.51186931779100286</v>
      </c>
      <c r="T213" s="93">
        <v>-7.5859417823465058</v>
      </c>
      <c r="U213" s="93">
        <v>0.80018617764486621</v>
      </c>
    </row>
    <row r="214" spans="1:36" s="88" customFormat="1" ht="15" customHeight="1" x14ac:dyDescent="0.3">
      <c r="A214" s="79" t="s">
        <v>114</v>
      </c>
      <c r="B214" s="80"/>
      <c r="C214" s="80"/>
      <c r="D214" s="81"/>
      <c r="E214" s="82"/>
      <c r="F214" s="83"/>
      <c r="G214" s="84"/>
      <c r="H214" s="85"/>
      <c r="I214" s="82"/>
      <c r="J214" s="86"/>
      <c r="K214" s="84"/>
      <c r="L214" s="85"/>
      <c r="M214" s="82"/>
      <c r="N214" s="83"/>
      <c r="O214" s="84"/>
      <c r="P214" s="85"/>
      <c r="Q214" s="80"/>
      <c r="R214" s="80"/>
      <c r="S214" s="129">
        <f t="shared" si="3"/>
        <v>0</v>
      </c>
      <c r="T214" s="143"/>
      <c r="U214" s="80"/>
      <c r="W214" s="89"/>
      <c r="X214" s="90"/>
    </row>
    <row r="215" spans="1:36" s="27" customFormat="1" x14ac:dyDescent="0.3">
      <c r="A215" s="134">
        <v>45366</v>
      </c>
      <c r="B215" s="21" t="s">
        <v>222</v>
      </c>
      <c r="C215" s="31">
        <v>290</v>
      </c>
      <c r="D215" s="21" t="s">
        <v>193</v>
      </c>
      <c r="E215" s="32">
        <v>0.5121960311248247</v>
      </c>
      <c r="F215" s="32" t="s">
        <v>5</v>
      </c>
      <c r="G215" s="32">
        <v>3.6751504273276247E-5</v>
      </c>
      <c r="H215" s="110">
        <v>19</v>
      </c>
      <c r="I215" s="32">
        <v>0.13747549185186539</v>
      </c>
      <c r="J215" s="32" t="s">
        <v>5</v>
      </c>
      <c r="K215" s="33">
        <v>1.5510864827820827E-3</v>
      </c>
      <c r="L215" s="110">
        <v>20</v>
      </c>
      <c r="M215" s="32">
        <v>0.34839978094674989</v>
      </c>
      <c r="N215" s="32" t="s">
        <v>5</v>
      </c>
      <c r="O215" s="23">
        <v>2.6016976073201593E-5</v>
      </c>
      <c r="P215" s="22">
        <v>20</v>
      </c>
      <c r="Q215" s="22">
        <v>15</v>
      </c>
      <c r="R215" s="31" t="s">
        <v>120</v>
      </c>
      <c r="S215" s="32">
        <f t="shared" si="3"/>
        <v>0.51193504769462339</v>
      </c>
      <c r="T215" s="93">
        <v>-6.3028009685595077</v>
      </c>
      <c r="U215" s="93">
        <v>0.74875351279153968</v>
      </c>
      <c r="V215" s="100"/>
      <c r="W215" s="100"/>
      <c r="X215" s="25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</row>
    <row r="216" spans="1:36" s="27" customFormat="1" x14ac:dyDescent="0.3">
      <c r="A216" s="134">
        <v>45366</v>
      </c>
      <c r="B216" s="21" t="s">
        <v>311</v>
      </c>
      <c r="C216" s="31">
        <v>290</v>
      </c>
      <c r="D216" s="21" t="s">
        <v>193</v>
      </c>
      <c r="E216" s="32">
        <v>0.51212360767792575</v>
      </c>
      <c r="F216" s="32" t="s">
        <v>5</v>
      </c>
      <c r="G216" s="32">
        <v>2.9661941399420504E-5</v>
      </c>
      <c r="H216" s="110">
        <v>25</v>
      </c>
      <c r="I216" s="32">
        <v>0.10851262337968726</v>
      </c>
      <c r="J216" s="32" t="s">
        <v>5</v>
      </c>
      <c r="K216" s="33">
        <v>1.0500427380687389E-3</v>
      </c>
      <c r="L216" s="110">
        <v>24</v>
      </c>
      <c r="M216" s="32">
        <v>0.34838259019450502</v>
      </c>
      <c r="N216" s="32" t="s">
        <v>5</v>
      </c>
      <c r="O216" s="23">
        <v>1.3178450528144649E-5</v>
      </c>
      <c r="P216" s="22">
        <v>25</v>
      </c>
      <c r="Q216" s="22">
        <v>15</v>
      </c>
      <c r="R216" s="31" t="s">
        <v>120</v>
      </c>
      <c r="S216" s="32">
        <f t="shared" si="3"/>
        <v>0.51191760734806124</v>
      </c>
      <c r="T216" s="93">
        <v>-6.6432612347067099</v>
      </c>
      <c r="U216" s="93">
        <v>0.61751097233061913</v>
      </c>
      <c r="V216" s="115"/>
      <c r="W216" s="115"/>
      <c r="X216" s="28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</row>
    <row r="217" spans="1:36" s="27" customFormat="1" x14ac:dyDescent="0.3">
      <c r="A217" s="134">
        <v>45366</v>
      </c>
      <c r="B217" s="21" t="s">
        <v>223</v>
      </c>
      <c r="C217" s="31">
        <v>290</v>
      </c>
      <c r="D217" s="21" t="s">
        <v>193</v>
      </c>
      <c r="E217" s="32">
        <v>0.51213137156371558</v>
      </c>
      <c r="F217" s="32" t="s">
        <v>5</v>
      </c>
      <c r="G217" s="32">
        <v>1.8628192217816464E-5</v>
      </c>
      <c r="H217" s="110">
        <v>34</v>
      </c>
      <c r="I217" s="32">
        <v>0.11880670076464445</v>
      </c>
      <c r="J217" s="32" t="s">
        <v>5</v>
      </c>
      <c r="K217" s="33">
        <v>2.0992170772739255E-3</v>
      </c>
      <c r="L217" s="110">
        <v>34</v>
      </c>
      <c r="M217" s="32">
        <v>0.34838457291681169</v>
      </c>
      <c r="N217" s="32" t="s">
        <v>5</v>
      </c>
      <c r="O217" s="23">
        <v>1.0689623805381399E-5</v>
      </c>
      <c r="P217" s="22">
        <v>32</v>
      </c>
      <c r="Q217" s="22">
        <v>15</v>
      </c>
      <c r="R217" s="31" t="s">
        <v>120</v>
      </c>
      <c r="S217" s="32">
        <f t="shared" si="3"/>
        <v>0.51190582896060299</v>
      </c>
      <c r="T217" s="93">
        <v>-6.8731920399534019</v>
      </c>
      <c r="U217" s="93">
        <v>0.42674643157823433</v>
      </c>
      <c r="V217" s="22"/>
      <c r="W217" s="22"/>
      <c r="X217" s="28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</row>
    <row r="218" spans="1:36" s="27" customFormat="1" x14ac:dyDescent="0.3">
      <c r="A218" s="134">
        <v>45366</v>
      </c>
      <c r="B218" s="21" t="s">
        <v>224</v>
      </c>
      <c r="C218" s="31">
        <v>290</v>
      </c>
      <c r="D218" s="21" t="s">
        <v>193</v>
      </c>
      <c r="E218" s="32">
        <v>0.51204011981498021</v>
      </c>
      <c r="F218" s="32" t="s">
        <v>5</v>
      </c>
      <c r="G218" s="32">
        <v>2.3101825453269137E-5</v>
      </c>
      <c r="H218" s="110">
        <v>38</v>
      </c>
      <c r="I218" s="32">
        <v>8.1731009382445791E-2</v>
      </c>
      <c r="J218" s="32" t="s">
        <v>5</v>
      </c>
      <c r="K218" s="33">
        <v>2.5455572546758155E-3</v>
      </c>
      <c r="L218" s="110">
        <v>39</v>
      </c>
      <c r="M218" s="32">
        <v>0.34840096692451589</v>
      </c>
      <c r="N218" s="32" t="s">
        <v>5</v>
      </c>
      <c r="O218" s="23">
        <v>1.8452150667794781E-5</v>
      </c>
      <c r="P218" s="22">
        <v>38</v>
      </c>
      <c r="Q218" s="22">
        <v>15</v>
      </c>
      <c r="R218" s="31" t="s">
        <v>120</v>
      </c>
      <c r="S218" s="32">
        <f t="shared" si="3"/>
        <v>0.51188496169264786</v>
      </c>
      <c r="T218" s="93">
        <v>-7.280550665337282</v>
      </c>
      <c r="U218" s="93">
        <v>0.50934790791801188</v>
      </c>
      <c r="V218" s="22"/>
      <c r="W218" s="22"/>
      <c r="X218" s="28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</row>
    <row r="219" spans="1:36" s="27" customFormat="1" x14ac:dyDescent="0.3">
      <c r="A219" s="134">
        <v>45366</v>
      </c>
      <c r="B219" s="115" t="s">
        <v>225</v>
      </c>
      <c r="C219" s="31">
        <v>290</v>
      </c>
      <c r="D219" s="21" t="s">
        <v>193</v>
      </c>
      <c r="E219" s="32">
        <v>0.51201973014760305</v>
      </c>
      <c r="F219" s="32" t="s">
        <v>5</v>
      </c>
      <c r="G219" s="32">
        <v>3.0243426648904416E-5</v>
      </c>
      <c r="H219" s="110">
        <v>24</v>
      </c>
      <c r="I219" s="32">
        <v>7.3691113438536723E-2</v>
      </c>
      <c r="J219" s="32" t="s">
        <v>5</v>
      </c>
      <c r="K219" s="33">
        <v>8.9381529356062446E-5</v>
      </c>
      <c r="L219" s="110">
        <v>25</v>
      </c>
      <c r="M219" s="32">
        <v>0.34838813529525359</v>
      </c>
      <c r="N219" s="32" t="s">
        <v>5</v>
      </c>
      <c r="O219" s="23">
        <v>1.583116855071031E-5</v>
      </c>
      <c r="P219" s="22">
        <v>25</v>
      </c>
      <c r="Q219" s="22">
        <v>15</v>
      </c>
      <c r="R219" s="31" t="s">
        <v>120</v>
      </c>
      <c r="S219" s="32">
        <f t="shared" si="3"/>
        <v>0.51187983496118494</v>
      </c>
      <c r="T219" s="93">
        <v>-7.3806317246272179</v>
      </c>
      <c r="U219" s="93">
        <v>0.62962390431328519</v>
      </c>
      <c r="V219" s="28"/>
      <c r="W219" s="28"/>
      <c r="X219" s="28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</row>
    <row r="220" spans="1:36" s="27" customFormat="1" x14ac:dyDescent="0.3">
      <c r="A220" s="134">
        <v>45366</v>
      </c>
      <c r="B220" s="21" t="s">
        <v>226</v>
      </c>
      <c r="C220" s="31">
        <v>290</v>
      </c>
      <c r="D220" s="21" t="s">
        <v>193</v>
      </c>
      <c r="E220" s="32">
        <v>0.51203062978969549</v>
      </c>
      <c r="F220" s="32" t="s">
        <v>5</v>
      </c>
      <c r="G220" s="32">
        <v>2.5536938851789827E-5</v>
      </c>
      <c r="H220" s="110">
        <v>23</v>
      </c>
      <c r="I220" s="32">
        <v>8.1831224242755574E-2</v>
      </c>
      <c r="J220" s="32" t="s">
        <v>5</v>
      </c>
      <c r="K220" s="33">
        <v>3.8477426097103312E-3</v>
      </c>
      <c r="L220" s="110">
        <v>25</v>
      </c>
      <c r="M220" s="32">
        <v>0.3483852936818585</v>
      </c>
      <c r="N220" s="32" t="s">
        <v>5</v>
      </c>
      <c r="O220" s="23">
        <v>1.9673345251134457E-5</v>
      </c>
      <c r="P220" s="22">
        <v>24</v>
      </c>
      <c r="Q220" s="22">
        <v>15</v>
      </c>
      <c r="R220" s="31" t="s">
        <v>120</v>
      </c>
      <c r="S220" s="32">
        <f t="shared" si="3"/>
        <v>0.51187528141950411</v>
      </c>
      <c r="T220" s="93">
        <v>-7.4695233075472434</v>
      </c>
      <c r="U220" s="93">
        <v>0.56234165836160455</v>
      </c>
      <c r="V220" s="115"/>
      <c r="W220" s="28"/>
      <c r="X220" s="28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</row>
    <row r="221" spans="1:36" s="27" customFormat="1" x14ac:dyDescent="0.3">
      <c r="A221" s="21"/>
      <c r="B221" s="135"/>
      <c r="C221" s="135"/>
      <c r="D221" s="135"/>
      <c r="E221" s="23"/>
      <c r="F221" s="22"/>
      <c r="G221" s="23"/>
      <c r="H221" s="22"/>
      <c r="I221" s="24"/>
      <c r="J221" s="22"/>
      <c r="K221" s="24"/>
      <c r="L221" s="22"/>
      <c r="M221" s="23"/>
      <c r="N221" s="22"/>
      <c r="O221" s="23"/>
      <c r="P221" s="22"/>
      <c r="Q221" s="21"/>
      <c r="R221" s="136"/>
      <c r="S221" s="32"/>
      <c r="T221" s="93"/>
      <c r="U221" s="137"/>
      <c r="V221" s="135"/>
      <c r="W221" s="92"/>
      <c r="X221" s="115"/>
      <c r="Y221" s="28"/>
      <c r="Z221" s="28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</row>
    <row r="222" spans="1:36" s="27" customFormat="1" x14ac:dyDescent="0.3">
      <c r="A222" s="134">
        <v>45363</v>
      </c>
      <c r="B222" s="21" t="s">
        <v>227</v>
      </c>
      <c r="C222" s="31">
        <v>290</v>
      </c>
      <c r="D222" s="92" t="s">
        <v>193</v>
      </c>
      <c r="E222" s="32">
        <v>0.51211899896515523</v>
      </c>
      <c r="F222" s="32" t="s">
        <v>5</v>
      </c>
      <c r="G222" s="32">
        <v>3.4393523357155059E-5</v>
      </c>
      <c r="H222" s="110">
        <v>18</v>
      </c>
      <c r="I222" s="32">
        <v>8.9422271186932203E-2</v>
      </c>
      <c r="J222" s="32" t="s">
        <v>5</v>
      </c>
      <c r="K222" s="33">
        <v>2.285947191567576E-3</v>
      </c>
      <c r="L222" s="110">
        <v>17</v>
      </c>
      <c r="M222" s="32">
        <v>0.34841490525415192</v>
      </c>
      <c r="N222" s="32" t="s">
        <v>5</v>
      </c>
      <c r="O222" s="23">
        <v>1.8550526098787205E-5</v>
      </c>
      <c r="P222" s="22">
        <v>17</v>
      </c>
      <c r="Q222" s="22">
        <v>15</v>
      </c>
      <c r="R222" s="31" t="s">
        <v>14</v>
      </c>
      <c r="S222" s="32">
        <f t="shared" si="3"/>
        <v>0.51194923975384865</v>
      </c>
      <c r="T222" s="93">
        <v>-6.025751871868712</v>
      </c>
      <c r="U222" s="93">
        <v>0.71015339513717413</v>
      </c>
      <c r="V222" s="28"/>
      <c r="W222" s="28"/>
      <c r="X222" s="28"/>
      <c r="Y222" s="135"/>
      <c r="Z222" s="26"/>
      <c r="AA222" s="26"/>
      <c r="AB222" s="26"/>
      <c r="AC222" s="26"/>
      <c r="AD222" s="26"/>
      <c r="AE222" s="26"/>
      <c r="AF222" s="26"/>
      <c r="AG222" s="26"/>
      <c r="AH222" s="26"/>
    </row>
    <row r="223" spans="1:36" s="27" customFormat="1" x14ac:dyDescent="0.3">
      <c r="A223" s="134">
        <v>45363</v>
      </c>
      <c r="B223" s="21" t="s">
        <v>228</v>
      </c>
      <c r="C223" s="31">
        <v>290</v>
      </c>
      <c r="D223" s="92" t="s">
        <v>193</v>
      </c>
      <c r="E223" s="32">
        <v>0.51209465383590813</v>
      </c>
      <c r="F223" s="32" t="s">
        <v>5</v>
      </c>
      <c r="G223" s="32">
        <v>4.29711408779452E-5</v>
      </c>
      <c r="H223" s="110">
        <v>15</v>
      </c>
      <c r="I223" s="32">
        <v>8.3951652198585622E-2</v>
      </c>
      <c r="J223" s="32" t="s">
        <v>5</v>
      </c>
      <c r="K223" s="33">
        <v>1.6718645275008866E-4</v>
      </c>
      <c r="L223" s="110">
        <v>15</v>
      </c>
      <c r="M223" s="32">
        <v>0.34840091300853043</v>
      </c>
      <c r="N223" s="32" t="s">
        <v>5</v>
      </c>
      <c r="O223" s="23">
        <v>1.8781984511772001E-5</v>
      </c>
      <c r="P223" s="22">
        <v>15</v>
      </c>
      <c r="Q223" s="22">
        <v>15</v>
      </c>
      <c r="R223" s="31" t="s">
        <v>14</v>
      </c>
      <c r="S223" s="32">
        <f t="shared" si="3"/>
        <v>0.51193528004595679</v>
      </c>
      <c r="T223" s="93">
        <v>-6.2982651414456026</v>
      </c>
      <c r="U223" s="93">
        <v>0.86630045001680256</v>
      </c>
      <c r="V223" s="26"/>
      <c r="W223" s="26"/>
      <c r="X223" s="26"/>
      <c r="Y223" s="135"/>
      <c r="Z223" s="26"/>
      <c r="AA223" s="26"/>
      <c r="AB223" s="26"/>
      <c r="AC223" s="26"/>
      <c r="AD223" s="26"/>
      <c r="AE223" s="26"/>
      <c r="AF223" s="26"/>
      <c r="AG223" s="26"/>
      <c r="AH223" s="26"/>
    </row>
    <row r="224" spans="1:36" s="27" customFormat="1" x14ac:dyDescent="0.3">
      <c r="A224" s="134">
        <v>45363</v>
      </c>
      <c r="B224" s="21" t="s">
        <v>312</v>
      </c>
      <c r="C224" s="31">
        <v>290</v>
      </c>
      <c r="D224" s="92" t="s">
        <v>193</v>
      </c>
      <c r="E224" s="32">
        <v>0.51208797220434876</v>
      </c>
      <c r="F224" s="32" t="s">
        <v>5</v>
      </c>
      <c r="G224" s="32">
        <v>2.5490993505817435E-5</v>
      </c>
      <c r="H224" s="110">
        <v>13</v>
      </c>
      <c r="I224" s="32">
        <v>8.3676182281430339E-2</v>
      </c>
      <c r="J224" s="32" t="s">
        <v>5</v>
      </c>
      <c r="K224" s="33">
        <v>3.4098954634409706E-4</v>
      </c>
      <c r="L224" s="110">
        <v>12</v>
      </c>
      <c r="M224" s="32">
        <v>0.3484024223209104</v>
      </c>
      <c r="N224" s="32" t="s">
        <v>5</v>
      </c>
      <c r="O224" s="23">
        <v>2.222632405072121E-5</v>
      </c>
      <c r="P224" s="22">
        <v>13</v>
      </c>
      <c r="Q224" s="22">
        <v>15</v>
      </c>
      <c r="R224" s="31" t="s">
        <v>14</v>
      </c>
      <c r="S224" s="32">
        <f t="shared" si="3"/>
        <v>0.5119291213664009</v>
      </c>
      <c r="T224" s="93">
        <v>-6.4184912890874468</v>
      </c>
      <c r="U224" s="93">
        <v>0.54273826098866484</v>
      </c>
      <c r="V224" s="26"/>
      <c r="W224" s="26"/>
      <c r="X224" s="26"/>
      <c r="Y224" s="135"/>
      <c r="Z224" s="26"/>
      <c r="AA224" s="26"/>
      <c r="AB224" s="26"/>
      <c r="AC224" s="26"/>
      <c r="AD224" s="26"/>
      <c r="AE224" s="26"/>
      <c r="AF224" s="26"/>
      <c r="AG224" s="26"/>
      <c r="AH224" s="26"/>
    </row>
    <row r="225" spans="1:34" s="27" customFormat="1" x14ac:dyDescent="0.3">
      <c r="A225" s="134">
        <v>45363</v>
      </c>
      <c r="B225" s="21" t="s">
        <v>229</v>
      </c>
      <c r="C225" s="31">
        <v>290</v>
      </c>
      <c r="D225" s="92" t="s">
        <v>193</v>
      </c>
      <c r="E225" s="32">
        <v>0.51207696956504578</v>
      </c>
      <c r="F225" s="32" t="s">
        <v>5</v>
      </c>
      <c r="G225" s="32">
        <v>4.6179491992551808E-5</v>
      </c>
      <c r="H225" s="110">
        <v>12</v>
      </c>
      <c r="I225" s="32">
        <v>8.6625926543643678E-2</v>
      </c>
      <c r="J225" s="32" t="s">
        <v>5</v>
      </c>
      <c r="K225" s="33">
        <v>2.4018186783260863E-3</v>
      </c>
      <c r="L225" s="110">
        <v>12</v>
      </c>
      <c r="M225" s="32">
        <v>0.3484138822304863</v>
      </c>
      <c r="N225" s="32" t="s">
        <v>5</v>
      </c>
      <c r="O225" s="23">
        <v>1.89019894841124E-5</v>
      </c>
      <c r="P225" s="22">
        <v>12</v>
      </c>
      <c r="Q225" s="22">
        <v>15</v>
      </c>
      <c r="R225" s="31" t="s">
        <v>14</v>
      </c>
      <c r="S225" s="32">
        <f t="shared" si="3"/>
        <v>0.51191251893352452</v>
      </c>
      <c r="T225" s="93">
        <v>-6.7425942933285743</v>
      </c>
      <c r="U225" s="93">
        <v>0.93126092527150595</v>
      </c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</row>
    <row r="226" spans="1:34" s="27" customFormat="1" x14ac:dyDescent="0.3">
      <c r="A226" s="134">
        <v>45363</v>
      </c>
      <c r="B226" s="21" t="s">
        <v>230</v>
      </c>
      <c r="C226" s="31">
        <v>290</v>
      </c>
      <c r="D226" s="92" t="s">
        <v>193</v>
      </c>
      <c r="E226" s="32">
        <v>0.51205690572976192</v>
      </c>
      <c r="F226" s="32" t="s">
        <v>5</v>
      </c>
      <c r="G226" s="32">
        <v>3.0212778026573121E-5</v>
      </c>
      <c r="H226" s="110">
        <v>22</v>
      </c>
      <c r="I226" s="32">
        <v>8.3647871222702244E-2</v>
      </c>
      <c r="J226" s="32" t="s">
        <v>5</v>
      </c>
      <c r="K226" s="33">
        <v>6.9070386483304044E-4</v>
      </c>
      <c r="L226" s="110">
        <v>21</v>
      </c>
      <c r="M226" s="32">
        <v>0.34841748715217385</v>
      </c>
      <c r="N226" s="32" t="s">
        <v>5</v>
      </c>
      <c r="O226" s="23">
        <v>1.250870083457113E-5</v>
      </c>
      <c r="P226" s="22">
        <v>21</v>
      </c>
      <c r="Q226" s="22">
        <v>15</v>
      </c>
      <c r="R226" s="31" t="s">
        <v>14</v>
      </c>
      <c r="S226" s="32">
        <f t="shared" si="3"/>
        <v>0.51189810863751906</v>
      </c>
      <c r="T226" s="93">
        <v>-7.0239036810626487</v>
      </c>
      <c r="U226" s="93">
        <v>0.6287307514446463</v>
      </c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</row>
    <row r="227" spans="1:34" s="27" customFormat="1" x14ac:dyDescent="0.3">
      <c r="A227" s="134">
        <v>45363</v>
      </c>
      <c r="B227" s="21" t="s">
        <v>231</v>
      </c>
      <c r="C227" s="31">
        <v>290</v>
      </c>
      <c r="D227" s="92" t="s">
        <v>193</v>
      </c>
      <c r="E227" s="32">
        <v>0.51201783260390565</v>
      </c>
      <c r="F227" s="32" t="s">
        <v>5</v>
      </c>
      <c r="G227" s="32">
        <v>2.9050398585966812E-5</v>
      </c>
      <c r="H227" s="110">
        <v>22</v>
      </c>
      <c r="I227" s="32">
        <v>6.5884103695406288E-2</v>
      </c>
      <c r="J227" s="32" t="s">
        <v>5</v>
      </c>
      <c r="K227" s="33">
        <v>3.8052703695616359E-5</v>
      </c>
      <c r="L227" s="110">
        <v>21</v>
      </c>
      <c r="M227" s="32">
        <v>0.34839983422094772</v>
      </c>
      <c r="N227" s="32" t="s">
        <v>5</v>
      </c>
      <c r="O227" s="23">
        <v>1.8876965048099105E-5</v>
      </c>
      <c r="P227" s="22">
        <v>21</v>
      </c>
      <c r="Q227" s="22">
        <v>15</v>
      </c>
      <c r="R227" s="31" t="s">
        <v>14</v>
      </c>
      <c r="S227" s="32">
        <f t="shared" si="3"/>
        <v>0.51189275824231184</v>
      </c>
      <c r="T227" s="93">
        <v>-7.1283509734232364</v>
      </c>
      <c r="U227" s="93">
        <v>0.60858172857009518</v>
      </c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</row>
    <row r="228" spans="1:34" s="27" customFormat="1" x14ac:dyDescent="0.3">
      <c r="A228" s="134">
        <v>45363</v>
      </c>
      <c r="B228" s="21" t="s">
        <v>232</v>
      </c>
      <c r="C228" s="31">
        <v>290</v>
      </c>
      <c r="D228" s="92" t="s">
        <v>193</v>
      </c>
      <c r="E228" s="32">
        <v>0.51198339570646256</v>
      </c>
      <c r="F228" s="32" t="s">
        <v>5</v>
      </c>
      <c r="G228" s="32">
        <v>2.3897612162070043E-5</v>
      </c>
      <c r="H228" s="110">
        <v>22</v>
      </c>
      <c r="I228" s="32">
        <v>6.0371483149224102E-2</v>
      </c>
      <c r="J228" s="32" t="s">
        <v>5</v>
      </c>
      <c r="K228" s="33">
        <v>8.5221550706761798E-5</v>
      </c>
      <c r="L228" s="110">
        <v>23</v>
      </c>
      <c r="M228" s="32">
        <v>0.34841835304285285</v>
      </c>
      <c r="N228" s="32" t="s">
        <v>5</v>
      </c>
      <c r="O228" s="23">
        <v>1.7430916544472866E-5</v>
      </c>
      <c r="P228" s="22">
        <v>22</v>
      </c>
      <c r="Q228" s="22">
        <v>15</v>
      </c>
      <c r="R228" s="31" t="s">
        <v>14</v>
      </c>
      <c r="S228" s="32">
        <f t="shared" si="3"/>
        <v>0.5118687865019681</v>
      </c>
      <c r="T228" s="93">
        <v>-7.5963132967848956</v>
      </c>
      <c r="U228" s="93">
        <v>0.51679627625984947</v>
      </c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</row>
    <row r="229" spans="1:34" s="27" customFormat="1" x14ac:dyDescent="0.3">
      <c r="A229" s="134"/>
      <c r="B229" s="21"/>
      <c r="C229" s="31"/>
      <c r="D229" s="92"/>
      <c r="E229" s="32"/>
      <c r="F229" s="32"/>
      <c r="G229" s="32"/>
      <c r="H229" s="110"/>
      <c r="I229" s="32"/>
      <c r="J229" s="32"/>
      <c r="K229" s="33"/>
      <c r="L229" s="110"/>
      <c r="M229" s="32"/>
      <c r="N229" s="32"/>
      <c r="O229" s="23"/>
      <c r="P229" s="22"/>
      <c r="Q229" s="115"/>
      <c r="R229" s="31"/>
      <c r="S229" s="32"/>
      <c r="T229" s="93"/>
      <c r="U229" s="93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</row>
    <row r="230" spans="1:34" s="27" customFormat="1" x14ac:dyDescent="0.3">
      <c r="A230" s="134">
        <v>45268</v>
      </c>
      <c r="B230" s="22" t="s">
        <v>233</v>
      </c>
      <c r="C230" s="31">
        <v>290</v>
      </c>
      <c r="D230" s="31" t="s">
        <v>193</v>
      </c>
      <c r="E230" s="22">
        <v>0.51201463304544459</v>
      </c>
      <c r="F230" s="22" t="s">
        <v>5</v>
      </c>
      <c r="G230" s="23">
        <v>2.8643205455219759E-5</v>
      </c>
      <c r="H230" s="22">
        <v>32</v>
      </c>
      <c r="I230" s="24">
        <v>0.10143470464907417</v>
      </c>
      <c r="J230" s="22" t="s">
        <v>5</v>
      </c>
      <c r="K230" s="24">
        <v>1.3796986862199343E-3</v>
      </c>
      <c r="L230" s="22">
        <v>33</v>
      </c>
      <c r="M230" s="23">
        <v>0.34842796560488731</v>
      </c>
      <c r="N230" s="22" t="s">
        <v>5</v>
      </c>
      <c r="O230" s="23">
        <v>1.3336869608126926E-5</v>
      </c>
      <c r="P230" s="22">
        <v>33</v>
      </c>
      <c r="Q230" s="22">
        <v>20</v>
      </c>
      <c r="R230" s="22" t="s">
        <v>14</v>
      </c>
      <c r="S230" s="32">
        <f t="shared" ref="S230:S292" si="4">E230-I230*(EXP(6.54*10^(-12)*C230*10^6)-1)</f>
        <v>0.51182206943425712</v>
      </c>
      <c r="T230" s="93">
        <v>-8.5082966252025827</v>
      </c>
      <c r="U230" s="93">
        <v>0.60031905235906979</v>
      </c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</row>
    <row r="231" spans="1:34" s="27" customFormat="1" x14ac:dyDescent="0.3">
      <c r="A231" s="134">
        <v>45268</v>
      </c>
      <c r="B231" s="22" t="s">
        <v>234</v>
      </c>
      <c r="C231" s="31">
        <v>290</v>
      </c>
      <c r="D231" s="31" t="s">
        <v>193</v>
      </c>
      <c r="E231" s="22">
        <v>0.51198142434858585</v>
      </c>
      <c r="F231" s="22" t="s">
        <v>5</v>
      </c>
      <c r="G231" s="23">
        <v>1.7319455235055454E-5</v>
      </c>
      <c r="H231" s="22">
        <v>28</v>
      </c>
      <c r="I231" s="24">
        <v>0.10503447034971031</v>
      </c>
      <c r="J231" s="22" t="s">
        <v>5</v>
      </c>
      <c r="K231" s="24">
        <v>1.4754779041737337E-3</v>
      </c>
      <c r="L231" s="22">
        <v>30</v>
      </c>
      <c r="M231" s="23">
        <v>0.34841267020700428</v>
      </c>
      <c r="N231" s="22" t="s">
        <v>5</v>
      </c>
      <c r="O231" s="23">
        <v>1.0019377408824887E-5</v>
      </c>
      <c r="P231" s="22">
        <v>29</v>
      </c>
      <c r="Q231" s="22">
        <v>20</v>
      </c>
      <c r="R231" s="22" t="s">
        <v>14</v>
      </c>
      <c r="S231" s="32">
        <f t="shared" si="4"/>
        <v>0.51178202694333208</v>
      </c>
      <c r="T231" s="93">
        <v>-9.2899827613668329</v>
      </c>
      <c r="U231" s="93">
        <v>0.4026212170760039</v>
      </c>
    </row>
    <row r="232" spans="1:34" s="27" customFormat="1" x14ac:dyDescent="0.3">
      <c r="A232" s="134">
        <v>45268</v>
      </c>
      <c r="B232" s="22" t="s">
        <v>235</v>
      </c>
      <c r="C232" s="31">
        <v>290</v>
      </c>
      <c r="D232" s="31" t="s">
        <v>193</v>
      </c>
      <c r="E232" s="22">
        <v>0.51196760644044226</v>
      </c>
      <c r="F232" s="22" t="s">
        <v>5</v>
      </c>
      <c r="G232" s="23">
        <v>1.5268203010381377E-5</v>
      </c>
      <c r="H232" s="22">
        <v>32</v>
      </c>
      <c r="I232" s="24">
        <v>9.8888410532064375E-2</v>
      </c>
      <c r="J232" s="22" t="s">
        <v>5</v>
      </c>
      <c r="K232" s="24">
        <v>7.6003671392371893E-4</v>
      </c>
      <c r="L232" s="22">
        <v>32</v>
      </c>
      <c r="M232" s="23">
        <v>0.34839760282113791</v>
      </c>
      <c r="N232" s="22" t="s">
        <v>5</v>
      </c>
      <c r="O232" s="23">
        <v>8.5060116413131487E-6</v>
      </c>
      <c r="P232" s="22">
        <v>32</v>
      </c>
      <c r="Q232" s="22">
        <v>20</v>
      </c>
      <c r="R232" s="22" t="s">
        <v>14</v>
      </c>
      <c r="S232" s="32">
        <f t="shared" si="4"/>
        <v>0.51177987671320024</v>
      </c>
      <c r="T232" s="93">
        <v>-9.331958298972598</v>
      </c>
      <c r="U232" s="93">
        <v>0.36731581892297366</v>
      </c>
    </row>
    <row r="233" spans="1:34" s="27" customFormat="1" x14ac:dyDescent="0.3">
      <c r="A233" s="134">
        <v>45268</v>
      </c>
      <c r="B233" s="22" t="s">
        <v>236</v>
      </c>
      <c r="C233" s="31">
        <v>290</v>
      </c>
      <c r="D233" s="31" t="s">
        <v>193</v>
      </c>
      <c r="E233" s="22">
        <v>0.51201792522933087</v>
      </c>
      <c r="F233" s="22" t="s">
        <v>5</v>
      </c>
      <c r="G233" s="23">
        <v>1.5007833554004919E-5</v>
      </c>
      <c r="H233" s="22">
        <v>28</v>
      </c>
      <c r="I233" s="24">
        <v>0.1301687323017392</v>
      </c>
      <c r="J233" s="22" t="s">
        <v>5</v>
      </c>
      <c r="K233" s="24">
        <v>1.0363803392323853E-4</v>
      </c>
      <c r="L233" s="22">
        <v>30</v>
      </c>
      <c r="M233" s="23">
        <v>0.34839960402917647</v>
      </c>
      <c r="N233" s="22" t="s">
        <v>5</v>
      </c>
      <c r="O233" s="23">
        <v>9.9539470100149922E-6</v>
      </c>
      <c r="P233" s="22">
        <v>29</v>
      </c>
      <c r="Q233" s="22">
        <v>20</v>
      </c>
      <c r="R233" s="22" t="s">
        <v>14</v>
      </c>
      <c r="S233" s="32">
        <f t="shared" si="4"/>
        <v>0.51177081294914584</v>
      </c>
      <c r="T233" s="93">
        <v>-9.5088958105782329</v>
      </c>
      <c r="U233" s="93">
        <v>0.3588444646466788</v>
      </c>
    </row>
    <row r="234" spans="1:34" s="27" customFormat="1" x14ac:dyDescent="0.3">
      <c r="A234" s="134">
        <v>45268</v>
      </c>
      <c r="B234" s="22" t="s">
        <v>237</v>
      </c>
      <c r="C234" s="31">
        <v>290</v>
      </c>
      <c r="D234" s="31" t="s">
        <v>193</v>
      </c>
      <c r="E234" s="22">
        <v>0.51196670194187144</v>
      </c>
      <c r="F234" s="22" t="s">
        <v>5</v>
      </c>
      <c r="G234" s="23">
        <v>1.7839979085679593E-5</v>
      </c>
      <c r="H234" s="22">
        <v>29</v>
      </c>
      <c r="I234" s="24">
        <v>0.10747744734017277</v>
      </c>
      <c r="J234" s="22" t="s">
        <v>5</v>
      </c>
      <c r="K234" s="24">
        <v>9.5511133052257892E-5</v>
      </c>
      <c r="L234" s="22">
        <v>28</v>
      </c>
      <c r="M234" s="23">
        <v>0.34839132261710548</v>
      </c>
      <c r="N234" s="22" t="s">
        <v>5</v>
      </c>
      <c r="O234" s="23">
        <v>1.0715109685147453E-5</v>
      </c>
      <c r="P234" s="22">
        <v>30</v>
      </c>
      <c r="Q234" s="22">
        <v>20</v>
      </c>
      <c r="R234" s="22" t="s">
        <v>14</v>
      </c>
      <c r="S234" s="32">
        <f t="shared" si="4"/>
        <v>0.51176266678987248</v>
      </c>
      <c r="T234" s="93">
        <v>-9.667920377229855</v>
      </c>
      <c r="U234" s="93">
        <v>0.40722695277612381</v>
      </c>
      <c r="W234" s="138"/>
      <c r="X234" s="138"/>
    </row>
    <row r="235" spans="1:34" s="27" customFormat="1" x14ac:dyDescent="0.3">
      <c r="A235" s="134">
        <v>45268</v>
      </c>
      <c r="B235" s="22" t="s">
        <v>238</v>
      </c>
      <c r="C235" s="31">
        <v>290</v>
      </c>
      <c r="D235" s="31" t="s">
        <v>193</v>
      </c>
      <c r="E235" s="22">
        <v>0.5119685610127187</v>
      </c>
      <c r="F235" s="22" t="s">
        <v>5</v>
      </c>
      <c r="G235" s="23">
        <v>1.3674997993530809E-5</v>
      </c>
      <c r="H235" s="22">
        <v>32</v>
      </c>
      <c r="I235" s="24">
        <v>0.10928548784619802</v>
      </c>
      <c r="J235" s="22" t="s">
        <v>5</v>
      </c>
      <c r="K235" s="24">
        <v>2.0092406968076434E-4</v>
      </c>
      <c r="L235" s="22">
        <v>32</v>
      </c>
      <c r="M235" s="23">
        <v>0.34841700318704677</v>
      </c>
      <c r="N235" s="22" t="s">
        <v>5</v>
      </c>
      <c r="O235" s="23">
        <v>1.0731885983754401E-5</v>
      </c>
      <c r="P235" s="22">
        <v>34</v>
      </c>
      <c r="Q235" s="22">
        <v>20</v>
      </c>
      <c r="R235" s="22" t="s">
        <v>14</v>
      </c>
      <c r="S235" s="32">
        <f t="shared" si="4"/>
        <v>0.51176109347719567</v>
      </c>
      <c r="T235" s="93">
        <v>-9.6986336690074726</v>
      </c>
      <c r="U235" s="93">
        <v>0.34016076192930567</v>
      </c>
      <c r="W235" s="138"/>
      <c r="X235" s="138"/>
    </row>
    <row r="236" spans="1:34" s="27" customFormat="1" x14ac:dyDescent="0.3">
      <c r="A236" s="134">
        <v>45268</v>
      </c>
      <c r="B236" s="22" t="s">
        <v>239</v>
      </c>
      <c r="C236" s="31">
        <v>290</v>
      </c>
      <c r="D236" s="31" t="s">
        <v>193</v>
      </c>
      <c r="E236" s="22">
        <v>0.51191679596994621</v>
      </c>
      <c r="F236" s="22" t="s">
        <v>5</v>
      </c>
      <c r="G236" s="23">
        <v>1.6019199319159817E-5</v>
      </c>
      <c r="H236" s="22">
        <v>29</v>
      </c>
      <c r="I236" s="24">
        <v>8.5247229329062507E-2</v>
      </c>
      <c r="J236" s="22" t="s">
        <v>5</v>
      </c>
      <c r="K236" s="24">
        <v>3.7133900215903879E-3</v>
      </c>
      <c r="L236" s="22">
        <v>30</v>
      </c>
      <c r="M236" s="23">
        <v>0.34843277117514682</v>
      </c>
      <c r="N236" s="22" t="s">
        <v>5</v>
      </c>
      <c r="O236" s="23">
        <v>1.2101903482408684E-5</v>
      </c>
      <c r="P236" s="22">
        <v>29</v>
      </c>
      <c r="Q236" s="22">
        <v>20</v>
      </c>
      <c r="R236" s="22" t="s">
        <v>14</v>
      </c>
      <c r="S236" s="32">
        <f t="shared" si="4"/>
        <v>0.51175496265678067</v>
      </c>
      <c r="T236" s="93">
        <v>-9.8183159667619702</v>
      </c>
      <c r="U236" s="93">
        <v>0.40459384250603264</v>
      </c>
      <c r="V236" s="135"/>
      <c r="W236" s="135"/>
      <c r="X236" s="135"/>
      <c r="Y236" s="135"/>
      <c r="Z236" s="26"/>
      <c r="AA236" s="26"/>
      <c r="AB236" s="26"/>
      <c r="AC236" s="26"/>
      <c r="AD236" s="26"/>
      <c r="AE236" s="26"/>
      <c r="AF236" s="26"/>
      <c r="AG236" s="26"/>
      <c r="AH236" s="26"/>
    </row>
    <row r="237" spans="1:34" s="27" customFormat="1" x14ac:dyDescent="0.3">
      <c r="A237" s="134">
        <v>45268</v>
      </c>
      <c r="B237" s="22" t="s">
        <v>240</v>
      </c>
      <c r="C237" s="31">
        <v>290</v>
      </c>
      <c r="D237" s="31" t="s">
        <v>193</v>
      </c>
      <c r="E237" s="22">
        <v>0.51194556791119006</v>
      </c>
      <c r="F237" s="22" t="s">
        <v>5</v>
      </c>
      <c r="G237" s="23">
        <v>2.2071438205199783E-5</v>
      </c>
      <c r="H237" s="22">
        <v>32</v>
      </c>
      <c r="I237" s="24">
        <v>0.10065342117604381</v>
      </c>
      <c r="J237" s="22" t="s">
        <v>5</v>
      </c>
      <c r="K237" s="24">
        <v>5.7706201622992933E-4</v>
      </c>
      <c r="L237" s="22">
        <v>32</v>
      </c>
      <c r="M237" s="23">
        <v>0.34840839113873018</v>
      </c>
      <c r="N237" s="22" t="s">
        <v>5</v>
      </c>
      <c r="O237" s="23">
        <v>1.0772479319862251E-5</v>
      </c>
      <c r="P237" s="22">
        <v>30</v>
      </c>
      <c r="Q237" s="22">
        <v>20</v>
      </c>
      <c r="R237" s="22" t="s">
        <v>14</v>
      </c>
      <c r="S237" s="32">
        <f t="shared" si="4"/>
        <v>0.51175448748830032</v>
      </c>
      <c r="T237" s="93">
        <v>-9.8275919284929181</v>
      </c>
      <c r="U237" s="93">
        <v>0.48085872123072199</v>
      </c>
      <c r="V237" s="135"/>
      <c r="W237" s="135"/>
      <c r="X237" s="135"/>
      <c r="Y237" s="135"/>
      <c r="Z237" s="26"/>
      <c r="AA237" s="26"/>
      <c r="AB237" s="26"/>
      <c r="AC237" s="26"/>
      <c r="AD237" s="26"/>
      <c r="AE237" s="26"/>
      <c r="AF237" s="26"/>
      <c r="AG237" s="26"/>
      <c r="AH237" s="26"/>
    </row>
    <row r="238" spans="1:34" s="27" customFormat="1" x14ac:dyDescent="0.3">
      <c r="A238" s="134"/>
      <c r="B238" s="22"/>
      <c r="C238" s="31"/>
      <c r="D238" s="31"/>
      <c r="E238" s="22"/>
      <c r="F238" s="22"/>
      <c r="G238" s="23"/>
      <c r="H238" s="22"/>
      <c r="I238" s="24"/>
      <c r="J238" s="22"/>
      <c r="K238" s="24"/>
      <c r="L238" s="22"/>
      <c r="M238" s="23"/>
      <c r="N238" s="22"/>
      <c r="O238" s="23"/>
      <c r="P238" s="22"/>
      <c r="Q238" s="22"/>
      <c r="R238" s="22"/>
      <c r="S238" s="32"/>
      <c r="T238" s="93"/>
      <c r="U238" s="93"/>
      <c r="V238" s="135"/>
      <c r="W238" s="135"/>
      <c r="X238" s="135"/>
      <c r="Y238" s="135"/>
      <c r="Z238" s="26"/>
      <c r="AA238" s="26"/>
      <c r="AB238" s="26"/>
      <c r="AC238" s="26"/>
      <c r="AD238" s="26"/>
      <c r="AE238" s="26"/>
      <c r="AF238" s="26"/>
      <c r="AG238" s="26"/>
      <c r="AH238" s="26"/>
    </row>
    <row r="239" spans="1:34" s="27" customFormat="1" x14ac:dyDescent="0.3">
      <c r="A239" s="134">
        <v>45366</v>
      </c>
      <c r="B239" s="92" t="s">
        <v>241</v>
      </c>
      <c r="C239" s="92">
        <v>290</v>
      </c>
      <c r="D239" s="92" t="s">
        <v>193</v>
      </c>
      <c r="E239" s="95">
        <v>0.5122329735073986</v>
      </c>
      <c r="F239" s="22" t="s">
        <v>5</v>
      </c>
      <c r="G239" s="23">
        <v>1.3021939216628593E-5</v>
      </c>
      <c r="H239" s="22">
        <v>46</v>
      </c>
      <c r="I239" s="95">
        <v>7.9700461797840544E-2</v>
      </c>
      <c r="J239" s="22" t="s">
        <v>5</v>
      </c>
      <c r="K239" s="24">
        <v>1.6589870327501889E-4</v>
      </c>
      <c r="L239" s="22">
        <v>43</v>
      </c>
      <c r="M239" s="23">
        <v>0.348393964829462</v>
      </c>
      <c r="N239" s="22" t="s">
        <v>5</v>
      </c>
      <c r="O239" s="23">
        <v>1.0972703067811349E-5</v>
      </c>
      <c r="P239" s="22">
        <v>47</v>
      </c>
      <c r="Q239" s="22">
        <v>20</v>
      </c>
      <c r="R239" s="31" t="s">
        <v>120</v>
      </c>
      <c r="S239" s="32">
        <f t="shared" si="4"/>
        <v>0.51208167017595796</v>
      </c>
      <c r="T239" s="93">
        <v>-3.4405224673572654</v>
      </c>
      <c r="U239" s="94">
        <v>0.33448953963946493</v>
      </c>
      <c r="V239" s="135"/>
      <c r="W239" s="135"/>
      <c r="X239" s="135"/>
      <c r="Y239" s="135"/>
      <c r="Z239" s="26"/>
      <c r="AA239" s="26"/>
      <c r="AB239" s="26"/>
      <c r="AC239" s="26"/>
      <c r="AD239" s="26"/>
      <c r="AE239" s="26"/>
      <c r="AF239" s="26"/>
      <c r="AG239" s="26"/>
      <c r="AH239" s="26"/>
    </row>
    <row r="240" spans="1:34" s="27" customFormat="1" x14ac:dyDescent="0.3">
      <c r="A240" s="134">
        <v>45366</v>
      </c>
      <c r="B240" s="21" t="s">
        <v>313</v>
      </c>
      <c r="C240" s="31">
        <v>290</v>
      </c>
      <c r="D240" s="92" t="s">
        <v>193</v>
      </c>
      <c r="E240" s="32">
        <v>0.51222622115428429</v>
      </c>
      <c r="F240" s="32" t="s">
        <v>5</v>
      </c>
      <c r="G240" s="32">
        <v>1.2062271495850191E-5</v>
      </c>
      <c r="H240" s="110">
        <v>39</v>
      </c>
      <c r="I240" s="32">
        <v>7.9508000550687866E-2</v>
      </c>
      <c r="J240" s="32" t="s">
        <v>5</v>
      </c>
      <c r="K240" s="33">
        <v>6.0696797787326682E-5</v>
      </c>
      <c r="L240" s="110">
        <v>37</v>
      </c>
      <c r="M240" s="32">
        <v>0.348391556738323</v>
      </c>
      <c r="N240" s="32" t="s">
        <v>5</v>
      </c>
      <c r="O240" s="23">
        <v>1.2209139826225201E-5</v>
      </c>
      <c r="P240" s="22">
        <v>40</v>
      </c>
      <c r="Q240" s="22">
        <v>20</v>
      </c>
      <c r="R240" s="31" t="s">
        <v>120</v>
      </c>
      <c r="S240" s="32">
        <f t="shared" si="4"/>
        <v>0.51207528319121431</v>
      </c>
      <c r="T240" s="93">
        <v>-3.5652054556190027</v>
      </c>
      <c r="U240" s="93">
        <v>0.32046128217584974</v>
      </c>
      <c r="V240" s="135"/>
      <c r="W240" s="135"/>
      <c r="X240" s="135"/>
      <c r="Y240" s="135"/>
      <c r="Z240" s="26"/>
      <c r="AA240" s="26"/>
      <c r="AB240" s="26"/>
      <c r="AC240" s="26"/>
      <c r="AD240" s="26"/>
      <c r="AE240" s="26"/>
      <c r="AF240" s="26"/>
      <c r="AG240" s="26"/>
      <c r="AH240" s="26"/>
    </row>
    <row r="241" spans="1:25" s="27" customFormat="1" x14ac:dyDescent="0.3">
      <c r="A241" s="134">
        <v>45366</v>
      </c>
      <c r="B241" s="22" t="s">
        <v>314</v>
      </c>
      <c r="C241" s="22">
        <v>290</v>
      </c>
      <c r="D241" s="92" t="s">
        <v>193</v>
      </c>
      <c r="E241" s="23">
        <v>0.51221978052301964</v>
      </c>
      <c r="F241" s="22" t="s">
        <v>5</v>
      </c>
      <c r="G241" s="23">
        <v>1.8461098945361654E-5</v>
      </c>
      <c r="H241" s="22">
        <v>50</v>
      </c>
      <c r="I241" s="23">
        <v>9.1167898781880696E-2</v>
      </c>
      <c r="J241" s="22" t="s">
        <v>5</v>
      </c>
      <c r="K241" s="24">
        <v>2.5056454615618776E-4</v>
      </c>
      <c r="L241" s="22">
        <v>46</v>
      </c>
      <c r="M241" s="23">
        <v>0.34840120931752955</v>
      </c>
      <c r="N241" s="22" t="s">
        <v>5</v>
      </c>
      <c r="O241" s="23">
        <v>9.6943323641766646E-6</v>
      </c>
      <c r="P241" s="22">
        <v>50</v>
      </c>
      <c r="Q241" s="22">
        <v>20</v>
      </c>
      <c r="R241" s="31" t="s">
        <v>120</v>
      </c>
      <c r="S241" s="32">
        <f t="shared" si="4"/>
        <v>0.51204670741283953</v>
      </c>
      <c r="T241" s="93">
        <v>-4.1230451221752062</v>
      </c>
      <c r="U241" s="94">
        <v>0.41953864698626475</v>
      </c>
    </row>
    <row r="242" spans="1:25" s="27" customFormat="1" x14ac:dyDescent="0.3">
      <c r="A242" s="134">
        <v>45366</v>
      </c>
      <c r="B242" s="21" t="s">
        <v>242</v>
      </c>
      <c r="C242" s="31">
        <v>290</v>
      </c>
      <c r="D242" s="92" t="s">
        <v>193</v>
      </c>
      <c r="E242" s="32">
        <v>0.51217934845198299</v>
      </c>
      <c r="F242" s="32" t="s">
        <v>5</v>
      </c>
      <c r="G242" s="32">
        <v>1.2024845335690558E-5</v>
      </c>
      <c r="H242" s="110">
        <v>41</v>
      </c>
      <c r="I242" s="32">
        <v>9.0353914259488771E-2</v>
      </c>
      <c r="J242" s="32" t="s">
        <v>5</v>
      </c>
      <c r="K242" s="33">
        <v>9.1189857123842859E-5</v>
      </c>
      <c r="L242" s="110">
        <v>39</v>
      </c>
      <c r="M242" s="32">
        <v>0.34839863870629528</v>
      </c>
      <c r="N242" s="32" t="s">
        <v>5</v>
      </c>
      <c r="O242" s="23">
        <v>9.5198220055735463E-6</v>
      </c>
      <c r="P242" s="22">
        <v>42</v>
      </c>
      <c r="Q242" s="22">
        <v>20</v>
      </c>
      <c r="R242" s="31" t="s">
        <v>120</v>
      </c>
      <c r="S242" s="32">
        <f t="shared" si="4"/>
        <v>0.51200782060976247</v>
      </c>
      <c r="T242" s="93">
        <v>-4.8821705947144078</v>
      </c>
      <c r="U242" s="93">
        <v>0.31816956122099371</v>
      </c>
    </row>
    <row r="243" spans="1:25" s="27" customFormat="1" x14ac:dyDescent="0.3">
      <c r="A243" s="134">
        <v>45366</v>
      </c>
      <c r="B243" s="21" t="s">
        <v>243</v>
      </c>
      <c r="C243" s="31">
        <v>290</v>
      </c>
      <c r="D243" s="92" t="s">
        <v>193</v>
      </c>
      <c r="E243" s="32">
        <v>0.51210754350261856</v>
      </c>
      <c r="F243" s="32" t="s">
        <v>5</v>
      </c>
      <c r="G243" s="32">
        <v>1.4650893695238371E-5</v>
      </c>
      <c r="H243" s="110">
        <v>29</v>
      </c>
      <c r="I243" s="32">
        <v>9.7274696946357861E-2</v>
      </c>
      <c r="J243" s="32" t="s">
        <v>5</v>
      </c>
      <c r="K243" s="33">
        <v>5.4181968224223468E-5</v>
      </c>
      <c r="L243" s="110">
        <v>30</v>
      </c>
      <c r="M243" s="32">
        <v>0.34839910595374057</v>
      </c>
      <c r="N243" s="32" t="s">
        <v>5</v>
      </c>
      <c r="O243" s="23">
        <v>9.7344227191157626E-6</v>
      </c>
      <c r="P243" s="22">
        <v>29</v>
      </c>
      <c r="Q243" s="22">
        <v>20</v>
      </c>
      <c r="R243" s="31" t="s">
        <v>120</v>
      </c>
      <c r="S243" s="32">
        <f t="shared" si="4"/>
        <v>0.51192287724873664</v>
      </c>
      <c r="T243" s="93">
        <v>-6.5403853096135389</v>
      </c>
      <c r="U243" s="93">
        <v>0.35672200086889211</v>
      </c>
    </row>
    <row r="244" spans="1:25" s="27" customFormat="1" x14ac:dyDescent="0.3">
      <c r="A244" s="134">
        <v>45366</v>
      </c>
      <c r="B244" s="21" t="s">
        <v>315</v>
      </c>
      <c r="C244" s="31">
        <v>290</v>
      </c>
      <c r="D244" s="92" t="s">
        <v>193</v>
      </c>
      <c r="E244" s="32">
        <v>0.51205267871481575</v>
      </c>
      <c r="F244" s="32" t="s">
        <v>5</v>
      </c>
      <c r="G244" s="32">
        <v>1.2773441385416853E-5</v>
      </c>
      <c r="H244" s="110">
        <v>42</v>
      </c>
      <c r="I244" s="32">
        <v>8.7215578467507077E-2</v>
      </c>
      <c r="J244" s="32" t="s">
        <v>5</v>
      </c>
      <c r="K244" s="33">
        <v>6.1631199250010473E-5</v>
      </c>
      <c r="L244" s="110">
        <v>43</v>
      </c>
      <c r="M244" s="32">
        <v>0.3483828555912819</v>
      </c>
      <c r="N244" s="32" t="s">
        <v>5</v>
      </c>
      <c r="O244" s="23">
        <v>7.3253915823916201E-6</v>
      </c>
      <c r="P244" s="22">
        <v>40</v>
      </c>
      <c r="Q244" s="22">
        <v>20</v>
      </c>
      <c r="R244" s="31" t="s">
        <v>120</v>
      </c>
      <c r="S244" s="32">
        <f t="shared" si="4"/>
        <v>0.51188710868826903</v>
      </c>
      <c r="T244" s="93">
        <v>-7.2386382699618501</v>
      </c>
      <c r="U244" s="93">
        <v>0.32952538054127151</v>
      </c>
    </row>
    <row r="245" spans="1:25" s="27" customFormat="1" x14ac:dyDescent="0.3">
      <c r="A245" s="134">
        <v>45366</v>
      </c>
      <c r="B245" s="21" t="s">
        <v>244</v>
      </c>
      <c r="C245" s="31">
        <v>290</v>
      </c>
      <c r="D245" s="92" t="s">
        <v>193</v>
      </c>
      <c r="E245" s="32">
        <v>0.51204490659788715</v>
      </c>
      <c r="F245" s="32" t="s">
        <v>5</v>
      </c>
      <c r="G245" s="32">
        <v>1.6495106287961441E-5</v>
      </c>
      <c r="H245" s="110">
        <v>44</v>
      </c>
      <c r="I245" s="32">
        <v>8.8335621359449737E-2</v>
      </c>
      <c r="J245" s="32" t="s">
        <v>5</v>
      </c>
      <c r="K245" s="33">
        <v>1.0390522146962989E-3</v>
      </c>
      <c r="L245" s="110">
        <v>44</v>
      </c>
      <c r="M245" s="32">
        <v>0.34840615280504578</v>
      </c>
      <c r="N245" s="32" t="s">
        <v>5</v>
      </c>
      <c r="O245" s="23">
        <v>1.2478100205982192E-5</v>
      </c>
      <c r="P245" s="22">
        <v>45</v>
      </c>
      <c r="Q245" s="22">
        <v>20</v>
      </c>
      <c r="R245" s="31" t="s">
        <v>120</v>
      </c>
      <c r="S245" s="32">
        <f t="shared" si="4"/>
        <v>0.51187721028226896</v>
      </c>
      <c r="T245" s="93">
        <v>-7.4318691744745813</v>
      </c>
      <c r="U245" s="93">
        <v>0.38922019572310967</v>
      </c>
      <c r="V245" s="26"/>
      <c r="W245" s="138"/>
      <c r="X245" s="26"/>
      <c r="Y245" s="135"/>
    </row>
    <row r="246" spans="1:25" s="27" customFormat="1" x14ac:dyDescent="0.3">
      <c r="A246" s="134">
        <v>45366</v>
      </c>
      <c r="B246" s="21" t="s">
        <v>245</v>
      </c>
      <c r="C246" s="31">
        <v>290</v>
      </c>
      <c r="D246" s="92" t="s">
        <v>193</v>
      </c>
      <c r="E246" s="32">
        <v>0.51203786998922951</v>
      </c>
      <c r="F246" s="32" t="s">
        <v>5</v>
      </c>
      <c r="G246" s="32">
        <v>1.8619131623721297E-5</v>
      </c>
      <c r="H246" s="110">
        <v>26</v>
      </c>
      <c r="I246" s="32">
        <v>9.8793729287979706E-2</v>
      </c>
      <c r="J246" s="32" t="s">
        <v>5</v>
      </c>
      <c r="K246" s="33">
        <v>5.3133797417385801E-4</v>
      </c>
      <c r="L246" s="110">
        <v>26</v>
      </c>
      <c r="M246" s="32">
        <v>0.34839330724614576</v>
      </c>
      <c r="N246" s="32" t="s">
        <v>5</v>
      </c>
      <c r="O246" s="23">
        <v>1.241593997278958E-5</v>
      </c>
      <c r="P246" s="22">
        <v>28</v>
      </c>
      <c r="Q246" s="22">
        <v>20</v>
      </c>
      <c r="R246" s="31" t="s">
        <v>120</v>
      </c>
      <c r="S246" s="32">
        <f t="shared" si="4"/>
        <v>0.51185032000483122</v>
      </c>
      <c r="T246" s="93">
        <v>-7.9568054755163597</v>
      </c>
      <c r="U246" s="93">
        <v>0.4216676540708163</v>
      </c>
      <c r="V246" s="26"/>
      <c r="W246" s="138"/>
      <c r="X246" s="26"/>
      <c r="Y246" s="135"/>
    </row>
    <row r="247" spans="1:25" s="27" customFormat="1" x14ac:dyDescent="0.3">
      <c r="A247" s="134">
        <v>45366</v>
      </c>
      <c r="B247" s="21" t="s">
        <v>246</v>
      </c>
      <c r="C247" s="31">
        <v>290</v>
      </c>
      <c r="D247" s="92" t="s">
        <v>193</v>
      </c>
      <c r="E247" s="32">
        <v>0.51200356778794298</v>
      </c>
      <c r="F247" s="32" t="s">
        <v>5</v>
      </c>
      <c r="G247" s="32">
        <v>1.2357909977796086E-5</v>
      </c>
      <c r="H247" s="110">
        <v>36</v>
      </c>
      <c r="I247" s="32">
        <v>8.438470829682472E-2</v>
      </c>
      <c r="J247" s="32" t="s">
        <v>5</v>
      </c>
      <c r="K247" s="33">
        <v>5.4446818024519596E-5</v>
      </c>
      <c r="L247" s="110">
        <v>38</v>
      </c>
      <c r="M247" s="32">
        <v>0.34839752608128999</v>
      </c>
      <c r="N247" s="32" t="s">
        <v>5</v>
      </c>
      <c r="O247" s="23">
        <v>1.1504567864788335E-5</v>
      </c>
      <c r="P247" s="22">
        <v>37</v>
      </c>
      <c r="Q247" s="22">
        <v>20</v>
      </c>
      <c r="R247" s="31" t="s">
        <v>120</v>
      </c>
      <c r="S247" s="32">
        <f t="shared" si="4"/>
        <v>0.51184337188443185</v>
      </c>
      <c r="T247" s="93">
        <v>-8.0924426265305271</v>
      </c>
      <c r="U247" s="93">
        <v>0.32386029144177197</v>
      </c>
      <c r="V247" s="26"/>
      <c r="W247" s="138"/>
      <c r="X247" s="26"/>
      <c r="Y247" s="135"/>
    </row>
    <row r="248" spans="1:25" s="27" customFormat="1" x14ac:dyDescent="0.3">
      <c r="A248" s="134"/>
      <c r="B248" s="21"/>
      <c r="C248" s="31"/>
      <c r="D248" s="92"/>
      <c r="E248" s="32"/>
      <c r="F248" s="32"/>
      <c r="G248" s="32"/>
      <c r="H248" s="110"/>
      <c r="I248" s="32"/>
      <c r="J248" s="32"/>
      <c r="K248" s="33"/>
      <c r="L248" s="110"/>
      <c r="M248" s="32"/>
      <c r="N248" s="32"/>
      <c r="O248" s="23"/>
      <c r="P248" s="22"/>
      <c r="Q248" s="25"/>
      <c r="R248" s="31"/>
      <c r="S248" s="32"/>
      <c r="T248" s="93"/>
      <c r="U248" s="93"/>
      <c r="V248" s="26"/>
      <c r="W248" s="138"/>
      <c r="X248" s="26"/>
      <c r="Y248" s="135"/>
    </row>
    <row r="249" spans="1:25" s="27" customFormat="1" x14ac:dyDescent="0.3">
      <c r="A249" s="134">
        <v>45366</v>
      </c>
      <c r="B249" s="21" t="s">
        <v>247</v>
      </c>
      <c r="C249" s="31">
        <v>290</v>
      </c>
      <c r="D249" s="92" t="s">
        <v>193</v>
      </c>
      <c r="E249" s="32">
        <v>0.5119574009400053</v>
      </c>
      <c r="F249" s="32" t="s">
        <v>5</v>
      </c>
      <c r="G249" s="32">
        <v>3.6469041176926356E-5</v>
      </c>
      <c r="H249" s="110">
        <v>6</v>
      </c>
      <c r="I249" s="32">
        <v>0.10694416054208059</v>
      </c>
      <c r="J249" s="32" t="s">
        <v>5</v>
      </c>
      <c r="K249" s="33">
        <v>1.3314573169542047E-4</v>
      </c>
      <c r="L249" s="110">
        <v>6</v>
      </c>
      <c r="M249" s="32">
        <v>0.34836788624553838</v>
      </c>
      <c r="N249" s="32" t="s">
        <v>5</v>
      </c>
      <c r="O249" s="23">
        <v>1.9116260713138308E-5</v>
      </c>
      <c r="P249" s="22">
        <v>6</v>
      </c>
      <c r="Q249" s="22">
        <v>20</v>
      </c>
      <c r="R249" s="31" t="s">
        <v>120</v>
      </c>
      <c r="S249" s="32">
        <f t="shared" si="4"/>
        <v>0.51175437817949498</v>
      </c>
      <c r="T249" s="93">
        <v>-9.8297257911905689</v>
      </c>
      <c r="U249" s="93">
        <v>0.74259546018048572</v>
      </c>
      <c r="V249" s="26"/>
      <c r="W249" s="26"/>
      <c r="X249" s="26"/>
      <c r="Y249" s="135"/>
    </row>
    <row r="250" spans="1:25" x14ac:dyDescent="0.3">
      <c r="A250" s="134">
        <v>45366</v>
      </c>
      <c r="B250" s="21" t="s">
        <v>248</v>
      </c>
      <c r="C250" s="31">
        <v>290</v>
      </c>
      <c r="D250" s="92" t="s">
        <v>193</v>
      </c>
      <c r="E250" s="32">
        <v>0.51192256734122155</v>
      </c>
      <c r="F250" s="32" t="s">
        <v>5</v>
      </c>
      <c r="G250" s="32">
        <v>2.6158327175291422E-5</v>
      </c>
      <c r="H250" s="110">
        <v>52</v>
      </c>
      <c r="I250" s="32">
        <v>9.6258956859002723E-2</v>
      </c>
      <c r="J250" s="32" t="s">
        <v>5</v>
      </c>
      <c r="K250" s="33">
        <v>2.5232516091697726E-3</v>
      </c>
      <c r="L250" s="110">
        <v>53</v>
      </c>
      <c r="M250" s="32">
        <v>0.34839621707891238</v>
      </c>
      <c r="N250" s="32" t="s">
        <v>5</v>
      </c>
      <c r="O250" s="23">
        <v>1.0766892920912477E-5</v>
      </c>
      <c r="P250" s="22">
        <v>51</v>
      </c>
      <c r="Q250" s="22">
        <v>20</v>
      </c>
      <c r="R250" s="31" t="s">
        <v>120</v>
      </c>
      <c r="S250" s="32">
        <f t="shared" si="4"/>
        <v>0.51173982936799989</v>
      </c>
      <c r="T250" s="93">
        <v>-10.113739197465943</v>
      </c>
      <c r="U250" s="93">
        <v>0.56141918628904675</v>
      </c>
    </row>
    <row r="251" spans="1:25" x14ac:dyDescent="0.3">
      <c r="A251" s="134">
        <v>45366</v>
      </c>
      <c r="B251" s="21" t="s">
        <v>249</v>
      </c>
      <c r="C251" s="31">
        <v>290</v>
      </c>
      <c r="D251" s="92" t="s">
        <v>193</v>
      </c>
      <c r="E251" s="32">
        <v>0.51187655236564689</v>
      </c>
      <c r="F251" s="32" t="s">
        <v>5</v>
      </c>
      <c r="G251" s="32">
        <v>1.2871383081318551E-5</v>
      </c>
      <c r="H251" s="110">
        <v>53</v>
      </c>
      <c r="I251" s="32">
        <v>7.5830977184333459E-2</v>
      </c>
      <c r="J251" s="32" t="s">
        <v>5</v>
      </c>
      <c r="K251" s="33">
        <v>1.9400534981274753E-4</v>
      </c>
      <c r="L251" s="110">
        <v>52</v>
      </c>
      <c r="M251" s="32">
        <v>0.34839845602241049</v>
      </c>
      <c r="N251" s="32" t="s">
        <v>5</v>
      </c>
      <c r="O251" s="23">
        <v>9.0839757356159322E-6</v>
      </c>
      <c r="P251" s="22">
        <v>52</v>
      </c>
      <c r="Q251" s="22">
        <v>20</v>
      </c>
      <c r="R251" s="31" t="s">
        <v>120</v>
      </c>
      <c r="S251" s="32">
        <f t="shared" si="4"/>
        <v>0.51173259486257128</v>
      </c>
      <c r="T251" s="93">
        <v>-10.25496698986661</v>
      </c>
      <c r="U251" s="93">
        <v>0.332812123725791</v>
      </c>
    </row>
    <row r="252" spans="1:25" x14ac:dyDescent="0.3">
      <c r="A252" s="134">
        <v>45366</v>
      </c>
      <c r="B252" s="21" t="s">
        <v>250</v>
      </c>
      <c r="C252" s="31">
        <v>290</v>
      </c>
      <c r="D252" s="92" t="s">
        <v>193</v>
      </c>
      <c r="E252" s="32">
        <v>0.51196544374623632</v>
      </c>
      <c r="F252" s="32" t="s">
        <v>5</v>
      </c>
      <c r="G252" s="32">
        <v>1.29188743147045E-5</v>
      </c>
      <c r="H252" s="110">
        <v>49</v>
      </c>
      <c r="I252" s="32">
        <v>0.12270036190569526</v>
      </c>
      <c r="J252" s="32" t="s">
        <v>5</v>
      </c>
      <c r="K252" s="33">
        <v>7.4719379673013591E-4</v>
      </c>
      <c r="L252" s="110">
        <v>52</v>
      </c>
      <c r="M252" s="32">
        <v>0.34838598543542809</v>
      </c>
      <c r="N252" s="32" t="s">
        <v>5</v>
      </c>
      <c r="O252" s="23">
        <v>1.0819636401442011E-5</v>
      </c>
      <c r="P252" s="22">
        <v>51</v>
      </c>
      <c r="Q252" s="22">
        <v>20</v>
      </c>
      <c r="R252" s="31" t="s">
        <v>120</v>
      </c>
      <c r="S252" s="32">
        <f t="shared" si="4"/>
        <v>0.51173250941804638</v>
      </c>
      <c r="T252" s="93">
        <v>-10.25663498801066</v>
      </c>
      <c r="U252" s="93">
        <v>0.32829375529442306</v>
      </c>
    </row>
    <row r="253" spans="1:25" x14ac:dyDescent="0.3">
      <c r="A253" s="134">
        <v>45366</v>
      </c>
      <c r="B253" s="21" t="s">
        <v>251</v>
      </c>
      <c r="C253" s="31">
        <v>290</v>
      </c>
      <c r="D253" s="92" t="s">
        <v>193</v>
      </c>
      <c r="E253" s="32">
        <v>0.51194253513435795</v>
      </c>
      <c r="F253" s="32" t="s">
        <v>5</v>
      </c>
      <c r="G253" s="32">
        <v>1.6064754512720566E-5</v>
      </c>
      <c r="H253" s="110">
        <v>47</v>
      </c>
      <c r="I253" s="32">
        <v>0.11530422262417531</v>
      </c>
      <c r="J253" s="32" t="s">
        <v>5</v>
      </c>
      <c r="K253" s="33">
        <v>6.2531824165730672E-4</v>
      </c>
      <c r="L253" s="110">
        <v>47</v>
      </c>
      <c r="M253" s="32">
        <v>0.34838783885494268</v>
      </c>
      <c r="N253" s="32" t="s">
        <v>5</v>
      </c>
      <c r="O253" s="23">
        <v>1.1265698884289425E-5</v>
      </c>
      <c r="P253" s="22">
        <v>48</v>
      </c>
      <c r="Q253" s="22">
        <v>20</v>
      </c>
      <c r="R253" s="31" t="s">
        <v>120</v>
      </c>
      <c r="S253" s="32">
        <f t="shared" si="4"/>
        <v>0.51172364163463813</v>
      </c>
      <c r="T253" s="93">
        <v>-10.429746679830876</v>
      </c>
      <c r="U253" s="93">
        <v>0.37790662798466346</v>
      </c>
    </row>
    <row r="254" spans="1:25" x14ac:dyDescent="0.3">
      <c r="A254" s="134">
        <v>45366</v>
      </c>
      <c r="B254" s="21" t="s">
        <v>252</v>
      </c>
      <c r="C254" s="31">
        <v>290</v>
      </c>
      <c r="D254" s="92" t="s">
        <v>193</v>
      </c>
      <c r="E254" s="32">
        <v>0.51192579571735841</v>
      </c>
      <c r="F254" s="32" t="s">
        <v>5</v>
      </c>
      <c r="G254" s="32">
        <v>1.4978223199073095E-5</v>
      </c>
      <c r="H254" s="110">
        <v>52</v>
      </c>
      <c r="I254" s="32">
        <v>0.10879835245802467</v>
      </c>
      <c r="J254" s="32" t="s">
        <v>5</v>
      </c>
      <c r="K254" s="33">
        <v>1.316853601786398E-3</v>
      </c>
      <c r="L254" s="110">
        <v>53</v>
      </c>
      <c r="M254" s="32">
        <v>0.34839290924194793</v>
      </c>
      <c r="N254" s="32" t="s">
        <v>5</v>
      </c>
      <c r="O254" s="23">
        <v>9.4278573833899385E-6</v>
      </c>
      <c r="P254" s="22">
        <v>53</v>
      </c>
      <c r="Q254" s="22">
        <v>20</v>
      </c>
      <c r="R254" s="31" t="s">
        <v>120</v>
      </c>
      <c r="S254" s="32">
        <f t="shared" si="4"/>
        <v>0.51171925295950205</v>
      </c>
      <c r="T254" s="93">
        <v>-10.515419834291606</v>
      </c>
      <c r="U254" s="93">
        <v>0.36379241063551521</v>
      </c>
    </row>
    <row r="255" spans="1:25" x14ac:dyDescent="0.3">
      <c r="A255" s="134">
        <v>45366</v>
      </c>
      <c r="B255" s="21" t="s">
        <v>253</v>
      </c>
      <c r="C255" s="31">
        <v>290</v>
      </c>
      <c r="D255" s="92" t="s">
        <v>193</v>
      </c>
      <c r="E255" s="32">
        <v>0.51192019787665632</v>
      </c>
      <c r="F255" s="32" t="s">
        <v>5</v>
      </c>
      <c r="G255" s="32">
        <v>1.5728531116896139E-5</v>
      </c>
      <c r="H255" s="110">
        <v>49</v>
      </c>
      <c r="I255" s="32">
        <v>0.1067679417824222</v>
      </c>
      <c r="J255" s="32" t="s">
        <v>5</v>
      </c>
      <c r="K255" s="33">
        <v>2.1061210652128604E-4</v>
      </c>
      <c r="L255" s="110">
        <v>48</v>
      </c>
      <c r="M255" s="32">
        <v>0.34840128570343992</v>
      </c>
      <c r="N255" s="32" t="s">
        <v>5</v>
      </c>
      <c r="O255" s="23">
        <v>9.4662173762072889E-6</v>
      </c>
      <c r="P255" s="22">
        <v>50</v>
      </c>
      <c r="Q255" s="22">
        <v>20</v>
      </c>
      <c r="R255" s="31" t="s">
        <v>120</v>
      </c>
      <c r="S255" s="32">
        <f t="shared" si="4"/>
        <v>0.51171750964978358</v>
      </c>
      <c r="T255" s="93">
        <v>-10.549451709094271</v>
      </c>
      <c r="U255" s="93">
        <v>0.37272196299940363</v>
      </c>
    </row>
    <row r="256" spans="1:25" x14ac:dyDescent="0.3">
      <c r="A256" s="134">
        <v>45366</v>
      </c>
      <c r="B256" s="21" t="s">
        <v>254</v>
      </c>
      <c r="C256" s="31">
        <v>290</v>
      </c>
      <c r="D256" s="92" t="s">
        <v>193</v>
      </c>
      <c r="E256" s="32">
        <v>0.51183755748506898</v>
      </c>
      <c r="F256" s="32" t="s">
        <v>5</v>
      </c>
      <c r="G256" s="32">
        <v>1.3746567650936449E-5</v>
      </c>
      <c r="H256" s="110">
        <v>43</v>
      </c>
      <c r="I256" s="32">
        <v>6.481104010193485E-2</v>
      </c>
      <c r="J256" s="32" t="s">
        <v>5</v>
      </c>
      <c r="K256" s="33">
        <v>3.4702653319358513E-5</v>
      </c>
      <c r="L256" s="110">
        <v>43</v>
      </c>
      <c r="M256" s="32">
        <v>0.34838987598463184</v>
      </c>
      <c r="N256" s="32" t="s">
        <v>5</v>
      </c>
      <c r="O256" s="23">
        <v>1.0705235698433784E-5</v>
      </c>
      <c r="P256" s="22">
        <v>43</v>
      </c>
      <c r="Q256" s="22">
        <v>20</v>
      </c>
      <c r="R256" s="31" t="s">
        <v>120</v>
      </c>
      <c r="S256" s="32">
        <f t="shared" si="4"/>
        <v>0.51171452022706121</v>
      </c>
      <c r="T256" s="93">
        <v>-10.607809474638685</v>
      </c>
      <c r="U256" s="93">
        <v>0.34765709808367351</v>
      </c>
    </row>
    <row r="257" spans="1:21" x14ac:dyDescent="0.3">
      <c r="A257" s="134">
        <v>45366</v>
      </c>
      <c r="B257" s="21" t="s">
        <v>255</v>
      </c>
      <c r="C257" s="31">
        <v>290</v>
      </c>
      <c r="D257" s="92" t="s">
        <v>193</v>
      </c>
      <c r="E257" s="32">
        <v>0.51192375270439427</v>
      </c>
      <c r="F257" s="32" t="s">
        <v>5</v>
      </c>
      <c r="G257" s="32">
        <v>1.4595682851330939E-5</v>
      </c>
      <c r="H257" s="110">
        <v>50</v>
      </c>
      <c r="I257" s="32">
        <v>0.11490028012441796</v>
      </c>
      <c r="J257" s="32" t="s">
        <v>5</v>
      </c>
      <c r="K257" s="33">
        <v>2.3456138170904059E-4</v>
      </c>
      <c r="L257" s="110">
        <v>53</v>
      </c>
      <c r="M257" s="32">
        <v>0.34839147421043809</v>
      </c>
      <c r="N257" s="32" t="s">
        <v>5</v>
      </c>
      <c r="O257" s="23">
        <v>8.7915504929895727E-6</v>
      </c>
      <c r="P257" s="22">
        <v>51</v>
      </c>
      <c r="Q257" s="22">
        <v>20</v>
      </c>
      <c r="R257" s="31" t="s">
        <v>120</v>
      </c>
      <c r="S257" s="32">
        <f t="shared" si="4"/>
        <v>0.51170562604898806</v>
      </c>
      <c r="T257" s="93">
        <v>-10.781436427701463</v>
      </c>
      <c r="U257" s="93">
        <v>0.35384172204831116</v>
      </c>
    </row>
    <row r="258" spans="1:21" x14ac:dyDescent="0.3">
      <c r="A258" s="134"/>
      <c r="B258" s="21"/>
      <c r="C258" s="31"/>
      <c r="D258" s="92"/>
      <c r="E258" s="32"/>
      <c r="F258" s="32"/>
      <c r="G258" s="32"/>
      <c r="H258" s="110"/>
      <c r="I258" s="32"/>
      <c r="J258" s="32"/>
      <c r="K258" s="33"/>
      <c r="L258" s="110"/>
      <c r="M258" s="32"/>
      <c r="N258" s="32"/>
      <c r="O258" s="23"/>
      <c r="P258" s="22"/>
      <c r="Q258" s="25"/>
      <c r="R258" s="31"/>
      <c r="S258" s="32"/>
      <c r="T258" s="93"/>
      <c r="U258" s="93"/>
    </row>
    <row r="259" spans="1:21" x14ac:dyDescent="0.3">
      <c r="A259" s="134">
        <v>45365</v>
      </c>
      <c r="B259" s="21" t="s">
        <v>256</v>
      </c>
      <c r="C259" s="31">
        <v>290</v>
      </c>
      <c r="D259" s="92" t="s">
        <v>193</v>
      </c>
      <c r="E259" s="32">
        <v>0.51220598164226705</v>
      </c>
      <c r="F259" s="32" t="s">
        <v>5</v>
      </c>
      <c r="G259" s="32">
        <v>2.7695134996929835E-5</v>
      </c>
      <c r="H259" s="110">
        <v>29</v>
      </c>
      <c r="I259" s="32">
        <v>0.12677635978383547</v>
      </c>
      <c r="J259" s="32" t="s">
        <v>5</v>
      </c>
      <c r="K259" s="33">
        <v>1.3792451545079808E-4</v>
      </c>
      <c r="L259" s="110">
        <v>29</v>
      </c>
      <c r="M259" s="32">
        <v>0.34839624256676116</v>
      </c>
      <c r="N259" s="32" t="s">
        <v>5</v>
      </c>
      <c r="O259" s="23">
        <v>1.4974401311200446E-5</v>
      </c>
      <c r="P259" s="22">
        <v>30</v>
      </c>
      <c r="Q259" s="22">
        <v>15</v>
      </c>
      <c r="R259" s="31" t="s">
        <v>120</v>
      </c>
      <c r="S259" s="32">
        <f t="shared" si="4"/>
        <v>0.51196530944099594</v>
      </c>
      <c r="T259" s="93">
        <v>-5.7120488188033836</v>
      </c>
      <c r="U259" s="93">
        <v>0.57922172248795967</v>
      </c>
    </row>
    <row r="260" spans="1:21" x14ac:dyDescent="0.3">
      <c r="A260" s="134">
        <v>45365</v>
      </c>
      <c r="B260" s="21" t="s">
        <v>257</v>
      </c>
      <c r="C260" s="31">
        <v>290</v>
      </c>
      <c r="D260" s="92" t="s">
        <v>193</v>
      </c>
      <c r="E260" s="32">
        <v>0.5121539776715166</v>
      </c>
      <c r="F260" s="32" t="s">
        <v>5</v>
      </c>
      <c r="G260" s="32">
        <v>2.0925955442055409E-5</v>
      </c>
      <c r="H260" s="110">
        <v>38</v>
      </c>
      <c r="I260" s="32">
        <v>0.10335180792066313</v>
      </c>
      <c r="J260" s="32" t="s">
        <v>5</v>
      </c>
      <c r="K260" s="33">
        <v>1.974605117129467E-4</v>
      </c>
      <c r="L260" s="110">
        <v>37</v>
      </c>
      <c r="M260" s="32">
        <v>0.34840252717605547</v>
      </c>
      <c r="N260" s="32" t="s">
        <v>5</v>
      </c>
      <c r="O260" s="23">
        <v>1.274323184826796E-5</v>
      </c>
      <c r="P260" s="22">
        <v>38</v>
      </c>
      <c r="Q260" s="22">
        <v>15</v>
      </c>
      <c r="R260" s="31" t="s">
        <v>120</v>
      </c>
      <c r="S260" s="32">
        <f t="shared" si="4"/>
        <v>0.51195777463208536</v>
      </c>
      <c r="T260" s="93">
        <v>-5.8591389605000543</v>
      </c>
      <c r="U260" s="93">
        <v>0.46026985908815393</v>
      </c>
    </row>
    <row r="261" spans="1:21" x14ac:dyDescent="0.3">
      <c r="A261" s="134">
        <v>45365</v>
      </c>
      <c r="B261" s="21" t="s">
        <v>258</v>
      </c>
      <c r="C261" s="31">
        <v>290</v>
      </c>
      <c r="D261" s="92" t="s">
        <v>193</v>
      </c>
      <c r="E261" s="32">
        <v>0.51215543810767905</v>
      </c>
      <c r="F261" s="32" t="s">
        <v>5</v>
      </c>
      <c r="G261" s="32">
        <v>1.7602854042907428E-5</v>
      </c>
      <c r="H261" s="110">
        <v>36</v>
      </c>
      <c r="I261" s="32">
        <v>0.10591571850307771</v>
      </c>
      <c r="J261" s="32" t="s">
        <v>5</v>
      </c>
      <c r="K261" s="33">
        <v>4.6373837491543729E-4</v>
      </c>
      <c r="L261" s="110">
        <v>37</v>
      </c>
      <c r="M261" s="32">
        <v>0.34839375843236681</v>
      </c>
      <c r="N261" s="32" t="s">
        <v>5</v>
      </c>
      <c r="O261" s="23">
        <v>1.2083584757221353E-5</v>
      </c>
      <c r="P261" s="22">
        <v>37</v>
      </c>
      <c r="Q261" s="22">
        <v>15</v>
      </c>
      <c r="R261" s="31" t="s">
        <v>120</v>
      </c>
      <c r="S261" s="32">
        <f t="shared" si="4"/>
        <v>0.51195436774120995</v>
      </c>
      <c r="T261" s="93">
        <v>-5.9256462956636113</v>
      </c>
      <c r="U261" s="93">
        <v>0.40383788404072091</v>
      </c>
    </row>
    <row r="262" spans="1:21" x14ac:dyDescent="0.3">
      <c r="A262" s="134">
        <v>45365</v>
      </c>
      <c r="B262" s="21" t="s">
        <v>259</v>
      </c>
      <c r="C262" s="31">
        <v>290</v>
      </c>
      <c r="D262" s="92" t="s">
        <v>193</v>
      </c>
      <c r="E262" s="32">
        <v>0.51216720471194288</v>
      </c>
      <c r="F262" s="32" t="s">
        <v>5</v>
      </c>
      <c r="G262" s="32">
        <v>2.3682818945954248E-5</v>
      </c>
      <c r="H262" s="110">
        <v>34</v>
      </c>
      <c r="I262" s="32">
        <v>0.11942142574757905</v>
      </c>
      <c r="J262" s="32" t="s">
        <v>5</v>
      </c>
      <c r="K262" s="33">
        <v>7.6563862061030123E-4</v>
      </c>
      <c r="L262" s="110">
        <v>36</v>
      </c>
      <c r="M262" s="32">
        <v>0.34840223837292833</v>
      </c>
      <c r="N262" s="32" t="s">
        <v>5</v>
      </c>
      <c r="O262" s="23">
        <v>1.2415015977027849E-5</v>
      </c>
      <c r="P262" s="22">
        <v>35</v>
      </c>
      <c r="Q262" s="22">
        <v>15</v>
      </c>
      <c r="R262" s="31" t="s">
        <v>120</v>
      </c>
      <c r="S262" s="32">
        <f t="shared" si="4"/>
        <v>0.5119404951151173</v>
      </c>
      <c r="T262" s="93">
        <v>-6.1964596051833354</v>
      </c>
      <c r="U262" s="93">
        <v>0.50815669686961229</v>
      </c>
    </row>
    <row r="263" spans="1:21" x14ac:dyDescent="0.3">
      <c r="A263" s="134"/>
      <c r="B263" s="21"/>
      <c r="C263" s="31"/>
      <c r="D263" s="92"/>
      <c r="E263" s="32"/>
      <c r="F263" s="32"/>
      <c r="G263" s="32"/>
      <c r="H263" s="110"/>
      <c r="I263" s="32"/>
      <c r="J263" s="32"/>
      <c r="K263" s="33"/>
      <c r="L263" s="110"/>
      <c r="M263" s="32"/>
      <c r="N263" s="32"/>
      <c r="O263" s="23"/>
      <c r="P263" s="22"/>
      <c r="Q263" s="25"/>
      <c r="R263" s="31"/>
      <c r="S263" s="32"/>
      <c r="T263" s="93"/>
      <c r="U263" s="93"/>
    </row>
    <row r="264" spans="1:21" x14ac:dyDescent="0.3">
      <c r="A264" s="134">
        <v>45366</v>
      </c>
      <c r="B264" s="21" t="s">
        <v>260</v>
      </c>
      <c r="C264" s="31">
        <v>290</v>
      </c>
      <c r="D264" s="92" t="s">
        <v>193</v>
      </c>
      <c r="E264" s="32">
        <v>0.51205205319740799</v>
      </c>
      <c r="F264" s="32" t="s">
        <v>5</v>
      </c>
      <c r="G264" s="32">
        <v>2.1408964663325158E-5</v>
      </c>
      <c r="H264" s="110">
        <v>43</v>
      </c>
      <c r="I264" s="32">
        <v>0.1243479512667017</v>
      </c>
      <c r="J264" s="32" t="s">
        <v>5</v>
      </c>
      <c r="K264" s="33">
        <v>1.7128850212191316E-3</v>
      </c>
      <c r="L264" s="110">
        <v>46</v>
      </c>
      <c r="M264" s="32">
        <v>0.34841063072367967</v>
      </c>
      <c r="N264" s="32" t="s">
        <v>5</v>
      </c>
      <c r="O264" s="23">
        <v>1.4760739475651273E-5</v>
      </c>
      <c r="P264" s="22">
        <v>44</v>
      </c>
      <c r="Q264" s="22">
        <v>15</v>
      </c>
      <c r="R264" s="31" t="s">
        <v>120</v>
      </c>
      <c r="S264" s="32">
        <f t="shared" si="4"/>
        <v>0.51181599108609688</v>
      </c>
      <c r="T264" s="93">
        <v>-8.6269545902262212</v>
      </c>
      <c r="U264" s="93">
        <v>0.47125319556151396</v>
      </c>
    </row>
    <row r="265" spans="1:21" x14ac:dyDescent="0.3">
      <c r="A265" s="134">
        <v>45366</v>
      </c>
      <c r="B265" s="21" t="s">
        <v>261</v>
      </c>
      <c r="C265" s="31">
        <v>290</v>
      </c>
      <c r="D265" s="92" t="s">
        <v>193</v>
      </c>
      <c r="E265" s="32">
        <v>0.51202659429508268</v>
      </c>
      <c r="F265" s="32" t="s">
        <v>5</v>
      </c>
      <c r="G265" s="32">
        <v>2.0431975490286294E-5</v>
      </c>
      <c r="H265" s="110">
        <v>51</v>
      </c>
      <c r="I265" s="32">
        <v>0.1163701331122708</v>
      </c>
      <c r="J265" s="32" t="s">
        <v>5</v>
      </c>
      <c r="K265" s="33">
        <v>6.3737412239115734E-4</v>
      </c>
      <c r="L265" s="110">
        <v>51</v>
      </c>
      <c r="M265" s="32">
        <v>0.34838418106903163</v>
      </c>
      <c r="N265" s="32" t="s">
        <v>5</v>
      </c>
      <c r="O265" s="23">
        <v>1.3918559941592812E-5</v>
      </c>
      <c r="P265" s="22">
        <v>52</v>
      </c>
      <c r="Q265" s="22">
        <v>15</v>
      </c>
      <c r="R265" s="31" t="s">
        <v>120</v>
      </c>
      <c r="S265" s="32">
        <f t="shared" si="4"/>
        <v>0.51180567727122983</v>
      </c>
      <c r="T265" s="93">
        <v>-8.8282948641771331</v>
      </c>
      <c r="U265" s="93">
        <v>0.45112442859871643</v>
      </c>
    </row>
    <row r="266" spans="1:21" x14ac:dyDescent="0.3">
      <c r="A266" s="134">
        <v>45366</v>
      </c>
      <c r="B266" s="21" t="s">
        <v>262</v>
      </c>
      <c r="C266" s="31">
        <v>290</v>
      </c>
      <c r="D266" s="92" t="s">
        <v>193</v>
      </c>
      <c r="E266" s="32">
        <v>0.51202029830297258</v>
      </c>
      <c r="F266" s="32" t="s">
        <v>5</v>
      </c>
      <c r="G266" s="32">
        <v>2.0238844988105462E-5</v>
      </c>
      <c r="H266" s="110">
        <v>48</v>
      </c>
      <c r="I266" s="32">
        <v>0.11329488231539313</v>
      </c>
      <c r="J266" s="32" t="s">
        <v>5</v>
      </c>
      <c r="K266" s="33">
        <v>6.6095028140049133E-4</v>
      </c>
      <c r="L266" s="110">
        <v>49</v>
      </c>
      <c r="M266" s="32">
        <v>0.34841069661100699</v>
      </c>
      <c r="N266" s="32" t="s">
        <v>5</v>
      </c>
      <c r="O266" s="23">
        <v>1.3097796275045751E-5</v>
      </c>
      <c r="P266" s="22">
        <v>49</v>
      </c>
      <c r="Q266" s="22">
        <v>15</v>
      </c>
      <c r="R266" s="31" t="s">
        <v>120</v>
      </c>
      <c r="S266" s="32">
        <f t="shared" si="4"/>
        <v>0.51180521933425871</v>
      </c>
      <c r="T266" s="93">
        <v>-8.8372344424425542</v>
      </c>
      <c r="U266" s="93">
        <v>0.44809931288727578</v>
      </c>
    </row>
    <row r="267" spans="1:21" x14ac:dyDescent="0.3">
      <c r="A267" s="134">
        <v>45366</v>
      </c>
      <c r="B267" s="21" t="s">
        <v>263</v>
      </c>
      <c r="C267" s="31">
        <v>290</v>
      </c>
      <c r="D267" s="92" t="s">
        <v>193</v>
      </c>
      <c r="E267" s="32">
        <v>0.51201933470241412</v>
      </c>
      <c r="F267" s="32" t="s">
        <v>5</v>
      </c>
      <c r="G267" s="32">
        <v>2.2818069421688119E-5</v>
      </c>
      <c r="H267" s="110">
        <v>26</v>
      </c>
      <c r="I267" s="32">
        <v>0.11826506824457482</v>
      </c>
      <c r="J267" s="32" t="s">
        <v>5</v>
      </c>
      <c r="K267" s="33">
        <v>1.2127188321907859E-3</v>
      </c>
      <c r="L267" s="110">
        <v>25</v>
      </c>
      <c r="M267" s="32">
        <v>0.34841524685020719</v>
      </c>
      <c r="N267" s="32" t="s">
        <v>5</v>
      </c>
      <c r="O267" s="23">
        <v>1.5155518563335381E-5</v>
      </c>
      <c r="P267" s="22">
        <v>26</v>
      </c>
      <c r="Q267" s="22">
        <v>15</v>
      </c>
      <c r="R267" s="31" t="s">
        <v>120</v>
      </c>
      <c r="S267" s="32">
        <f t="shared" si="4"/>
        <v>0.51179482033430612</v>
      </c>
      <c r="T267" s="93">
        <v>-9.0402376499132409</v>
      </c>
      <c r="U267" s="93">
        <v>0.49415956447290232</v>
      </c>
    </row>
    <row r="268" spans="1:21" x14ac:dyDescent="0.3">
      <c r="A268" s="134">
        <v>45366</v>
      </c>
      <c r="B268" s="21" t="s">
        <v>264</v>
      </c>
      <c r="C268" s="31">
        <v>290</v>
      </c>
      <c r="D268" s="92" t="s">
        <v>193</v>
      </c>
      <c r="E268" s="32">
        <v>0.51201081472029963</v>
      </c>
      <c r="F268" s="32" t="s">
        <v>5</v>
      </c>
      <c r="G268" s="32">
        <v>1.6751871809462112E-5</v>
      </c>
      <c r="H268" s="110">
        <v>43</v>
      </c>
      <c r="I268" s="32">
        <v>0.11540129018755989</v>
      </c>
      <c r="J268" s="32" t="s">
        <v>5</v>
      </c>
      <c r="K268" s="33">
        <v>2.4579790715484421E-4</v>
      </c>
      <c r="L268" s="110">
        <v>47</v>
      </c>
      <c r="M268" s="32">
        <v>0.34840434981053847</v>
      </c>
      <c r="N268" s="32" t="s">
        <v>5</v>
      </c>
      <c r="O268" s="23">
        <v>1.6529246128214198E-5</v>
      </c>
      <c r="P268" s="22">
        <v>46</v>
      </c>
      <c r="Q268" s="22">
        <v>15</v>
      </c>
      <c r="R268" s="31" t="s">
        <v>120</v>
      </c>
      <c r="S268" s="32">
        <f t="shared" si="4"/>
        <v>0.5117917369475482</v>
      </c>
      <c r="T268" s="93">
        <v>-9.100429726516257</v>
      </c>
      <c r="U268" s="93">
        <v>0.38852134385070136</v>
      </c>
    </row>
    <row r="269" spans="1:21" x14ac:dyDescent="0.3">
      <c r="A269" s="134">
        <v>45366</v>
      </c>
      <c r="B269" s="21" t="s">
        <v>265</v>
      </c>
      <c r="C269" s="31">
        <v>290</v>
      </c>
      <c r="D269" s="92" t="s">
        <v>193</v>
      </c>
      <c r="E269" s="32">
        <v>0.51199805563787315</v>
      </c>
      <c r="F269" s="32" t="s">
        <v>5</v>
      </c>
      <c r="G269" s="32">
        <v>1.879288718363294E-5</v>
      </c>
      <c r="H269" s="110">
        <v>45</v>
      </c>
      <c r="I269" s="32">
        <v>0.11015294234783406</v>
      </c>
      <c r="J269" s="32" t="s">
        <v>5</v>
      </c>
      <c r="K269" s="33">
        <v>1.5548060033175252E-3</v>
      </c>
      <c r="L269" s="110">
        <v>47</v>
      </c>
      <c r="M269" s="32">
        <v>0.34840578828363933</v>
      </c>
      <c r="N269" s="32" t="s">
        <v>5</v>
      </c>
      <c r="O269" s="23">
        <v>1.2176606214792506E-5</v>
      </c>
      <c r="P269" s="22">
        <v>43</v>
      </c>
      <c r="Q269" s="22">
        <v>15</v>
      </c>
      <c r="R269" s="31" t="s">
        <v>120</v>
      </c>
      <c r="S269" s="32">
        <f t="shared" si="4"/>
        <v>0.51178894132699881</v>
      </c>
      <c r="T269" s="93">
        <v>-9.1550041991561582</v>
      </c>
      <c r="U269" s="93">
        <v>0.4269684357797196</v>
      </c>
    </row>
    <row r="270" spans="1:21" x14ac:dyDescent="0.3">
      <c r="A270" s="134">
        <v>45366</v>
      </c>
      <c r="B270" s="21" t="s">
        <v>266</v>
      </c>
      <c r="C270" s="31">
        <v>290</v>
      </c>
      <c r="D270" s="92" t="s">
        <v>193</v>
      </c>
      <c r="E270" s="32">
        <v>0.51198583931800212</v>
      </c>
      <c r="F270" s="32" t="s">
        <v>5</v>
      </c>
      <c r="G270" s="32">
        <v>2.5473265046885438E-5</v>
      </c>
      <c r="H270" s="110">
        <v>22</v>
      </c>
      <c r="I270" s="32">
        <v>0.11206887779247152</v>
      </c>
      <c r="J270" s="32" t="s">
        <v>5</v>
      </c>
      <c r="K270" s="33">
        <v>1.1181522352154548E-3</v>
      </c>
      <c r="L270" s="110">
        <v>22</v>
      </c>
      <c r="M270" s="32">
        <v>0.34842981605680506</v>
      </c>
      <c r="N270" s="32" t="s">
        <v>5</v>
      </c>
      <c r="O270" s="23">
        <v>1.3851750809846029E-5</v>
      </c>
      <c r="P270" s="22">
        <v>20</v>
      </c>
      <c r="Q270" s="22">
        <v>15</v>
      </c>
      <c r="R270" s="31" t="s">
        <v>120</v>
      </c>
      <c r="S270" s="32">
        <f t="shared" si="4"/>
        <v>0.51177308779588637</v>
      </c>
      <c r="T270" s="93">
        <v>-9.4644875802740724</v>
      </c>
      <c r="U270" s="93">
        <v>0.54148627007869377</v>
      </c>
    </row>
    <row r="271" spans="1:21" x14ac:dyDescent="0.3">
      <c r="A271" s="134">
        <v>45366</v>
      </c>
      <c r="B271" s="21" t="s">
        <v>267</v>
      </c>
      <c r="C271" s="31">
        <v>290</v>
      </c>
      <c r="D271" s="92" t="s">
        <v>193</v>
      </c>
      <c r="E271" s="32">
        <v>0.51197346315885706</v>
      </c>
      <c r="F271" s="32" t="s">
        <v>5</v>
      </c>
      <c r="G271" s="32">
        <v>2.490839472445487E-5</v>
      </c>
      <c r="H271" s="110">
        <v>47</v>
      </c>
      <c r="I271" s="32">
        <v>0.11330272769942484</v>
      </c>
      <c r="J271" s="32" t="s">
        <v>5</v>
      </c>
      <c r="K271" s="33">
        <v>1.7846468540521773E-3</v>
      </c>
      <c r="L271" s="110">
        <v>48</v>
      </c>
      <c r="M271" s="32">
        <v>0.34839684365452689</v>
      </c>
      <c r="N271" s="32" t="s">
        <v>5</v>
      </c>
      <c r="O271" s="23">
        <v>1.1908910709452826E-5</v>
      </c>
      <c r="P271" s="22">
        <v>47</v>
      </c>
      <c r="Q271" s="22">
        <v>15</v>
      </c>
      <c r="R271" s="31" t="s">
        <v>120</v>
      </c>
      <c r="S271" s="32">
        <f t="shared" si="4"/>
        <v>0.51175836929646867</v>
      </c>
      <c r="T271" s="93">
        <v>-9.7518135351326585</v>
      </c>
      <c r="U271" s="93">
        <v>0.53383132310685655</v>
      </c>
    </row>
    <row r="272" spans="1:21" x14ac:dyDescent="0.3">
      <c r="A272" s="134"/>
      <c r="B272" s="21"/>
      <c r="C272" s="31"/>
      <c r="D272" s="92"/>
      <c r="E272" s="32"/>
      <c r="F272" s="32"/>
      <c r="G272" s="32"/>
      <c r="H272" s="110"/>
      <c r="I272" s="32"/>
      <c r="J272" s="32"/>
      <c r="K272" s="33"/>
      <c r="L272" s="110"/>
      <c r="M272" s="32"/>
      <c r="N272" s="32"/>
      <c r="O272" s="23"/>
      <c r="P272" s="22"/>
      <c r="Q272" s="25"/>
      <c r="R272" s="31"/>
      <c r="S272" s="32"/>
      <c r="T272" s="93"/>
      <c r="U272" s="93"/>
    </row>
    <row r="273" spans="1:21" x14ac:dyDescent="0.3">
      <c r="A273" s="134">
        <v>45268</v>
      </c>
      <c r="B273" s="115" t="s">
        <v>268</v>
      </c>
      <c r="C273" s="31">
        <v>290</v>
      </c>
      <c r="D273" s="92" t="s">
        <v>193</v>
      </c>
      <c r="E273" s="23">
        <v>0.51208198288761775</v>
      </c>
      <c r="F273" s="22" t="s">
        <v>5</v>
      </c>
      <c r="G273" s="23">
        <v>3.4358063819939268E-5</v>
      </c>
      <c r="H273" s="22">
        <v>28</v>
      </c>
      <c r="I273" s="24">
        <v>9.7522646289678869E-2</v>
      </c>
      <c r="J273" s="22" t="s">
        <v>5</v>
      </c>
      <c r="K273" s="24">
        <v>1.1389381998345088E-4</v>
      </c>
      <c r="L273" s="22">
        <v>26</v>
      </c>
      <c r="M273" s="23">
        <v>0.34841695275786222</v>
      </c>
      <c r="N273" s="22" t="s">
        <v>5</v>
      </c>
      <c r="O273" s="23">
        <v>1.6460789516655363E-5</v>
      </c>
      <c r="P273" s="22">
        <v>28</v>
      </c>
      <c r="Q273" s="22">
        <v>20</v>
      </c>
      <c r="R273" s="92" t="s">
        <v>14</v>
      </c>
      <c r="S273" s="32">
        <f t="shared" si="4"/>
        <v>0.51189684592678097</v>
      </c>
      <c r="T273" s="93">
        <v>-7.0485535830833168</v>
      </c>
      <c r="U273" s="93">
        <v>0.70377954080048455</v>
      </c>
    </row>
    <row r="274" spans="1:21" x14ac:dyDescent="0.3">
      <c r="A274" s="134">
        <v>45268</v>
      </c>
      <c r="B274" s="115" t="s">
        <v>269</v>
      </c>
      <c r="C274" s="31">
        <v>290</v>
      </c>
      <c r="D274" s="92" t="s">
        <v>193</v>
      </c>
      <c r="E274" s="23">
        <v>0.51210376821131065</v>
      </c>
      <c r="F274" s="22" t="s">
        <v>5</v>
      </c>
      <c r="G274" s="23">
        <v>3.1520392265440931E-5</v>
      </c>
      <c r="H274" s="22">
        <v>9</v>
      </c>
      <c r="I274" s="24">
        <v>0.11347792246425703</v>
      </c>
      <c r="J274" s="22" t="s">
        <v>5</v>
      </c>
      <c r="K274" s="24">
        <v>2.2155017877145374E-4</v>
      </c>
      <c r="L274" s="22">
        <v>9</v>
      </c>
      <c r="M274" s="23">
        <v>0.34843462542690901</v>
      </c>
      <c r="N274" s="22" t="s">
        <v>5</v>
      </c>
      <c r="O274" s="23">
        <v>2.530563036106206E-5</v>
      </c>
      <c r="P274" s="22">
        <v>9</v>
      </c>
      <c r="Q274" s="22">
        <v>20</v>
      </c>
      <c r="R274" s="92" t="s">
        <v>14</v>
      </c>
      <c r="S274" s="32">
        <f t="shared" si="4"/>
        <v>0.51188834175923614</v>
      </c>
      <c r="T274" s="93">
        <v>-7.214566978250847</v>
      </c>
      <c r="U274" s="93">
        <v>0.65021516061222395</v>
      </c>
    </row>
    <row r="275" spans="1:21" x14ac:dyDescent="0.3">
      <c r="A275" s="134">
        <v>45268</v>
      </c>
      <c r="B275" s="115" t="s">
        <v>270</v>
      </c>
      <c r="C275" s="31">
        <v>290</v>
      </c>
      <c r="D275" s="92" t="s">
        <v>193</v>
      </c>
      <c r="E275" s="23">
        <v>0.51205817825070632</v>
      </c>
      <c r="F275" s="22" t="s">
        <v>5</v>
      </c>
      <c r="G275" s="23">
        <v>2.1159054444780239E-5</v>
      </c>
      <c r="H275" s="22">
        <v>28</v>
      </c>
      <c r="I275" s="24">
        <v>9.6117913495419857E-2</v>
      </c>
      <c r="J275" s="22" t="s">
        <v>5</v>
      </c>
      <c r="K275" s="24">
        <v>1.3255383960444965E-4</v>
      </c>
      <c r="L275" s="22">
        <v>29</v>
      </c>
      <c r="M275" s="23">
        <v>0.34842779781700844</v>
      </c>
      <c r="N275" s="22" t="s">
        <v>5</v>
      </c>
      <c r="O275" s="23">
        <v>1.6218619960370471E-5</v>
      </c>
      <c r="P275" s="22">
        <v>29</v>
      </c>
      <c r="Q275" s="22">
        <v>20</v>
      </c>
      <c r="R275" s="92" t="s">
        <v>14</v>
      </c>
      <c r="S275" s="32">
        <f t="shared" si="4"/>
        <v>0.51187570803416138</v>
      </c>
      <c r="T275" s="93">
        <v>-7.4611951852110447</v>
      </c>
      <c r="U275" s="93">
        <v>0.46495584253304828</v>
      </c>
    </row>
    <row r="276" spans="1:21" x14ac:dyDescent="0.3">
      <c r="A276" s="134">
        <v>45268</v>
      </c>
      <c r="B276" s="115" t="s">
        <v>271</v>
      </c>
      <c r="C276" s="31">
        <v>290</v>
      </c>
      <c r="D276" s="92" t="s">
        <v>193</v>
      </c>
      <c r="E276" s="23">
        <v>0.5120651980232247</v>
      </c>
      <c r="F276" s="22" t="s">
        <v>5</v>
      </c>
      <c r="G276" s="23">
        <v>1.5028757274237632E-5</v>
      </c>
      <c r="H276" s="22">
        <v>25</v>
      </c>
      <c r="I276" s="24">
        <v>9.9948035002714986E-2</v>
      </c>
      <c r="J276" s="22" t="s">
        <v>5</v>
      </c>
      <c r="K276" s="24">
        <v>3.5647133457885571E-5</v>
      </c>
      <c r="L276" s="22">
        <v>28</v>
      </c>
      <c r="M276" s="23">
        <v>0.34840451923264093</v>
      </c>
      <c r="N276" s="22" t="s">
        <v>5</v>
      </c>
      <c r="O276" s="23">
        <v>1.1853354744378783E-5</v>
      </c>
      <c r="P276" s="22">
        <v>26</v>
      </c>
      <c r="Q276" s="22">
        <v>20</v>
      </c>
      <c r="R276" s="92" t="s">
        <v>14</v>
      </c>
      <c r="S276" s="32">
        <f t="shared" si="4"/>
        <v>0.51187545670522305</v>
      </c>
      <c r="T276" s="93">
        <v>-7.4661014820509575</v>
      </c>
      <c r="U276" s="93">
        <v>0.3623154974219886</v>
      </c>
    </row>
    <row r="277" spans="1:21" x14ac:dyDescent="0.3">
      <c r="A277" s="134">
        <v>45268</v>
      </c>
      <c r="B277" s="115" t="s">
        <v>272</v>
      </c>
      <c r="C277" s="31">
        <v>290</v>
      </c>
      <c r="D277" s="92" t="s">
        <v>193</v>
      </c>
      <c r="E277" s="23">
        <v>0.51205252969024095</v>
      </c>
      <c r="F277" s="22" t="s">
        <v>5</v>
      </c>
      <c r="G277" s="23">
        <v>1.4033535148634968E-5</v>
      </c>
      <c r="H277" s="22">
        <v>24</v>
      </c>
      <c r="I277" s="24">
        <v>9.8409486936987881E-2</v>
      </c>
      <c r="J277" s="22" t="s">
        <v>5</v>
      </c>
      <c r="K277" s="24">
        <v>4.4882191781836592E-4</v>
      </c>
      <c r="L277" s="22">
        <v>24</v>
      </c>
      <c r="M277" s="23">
        <v>0.34839739953823928</v>
      </c>
      <c r="N277" s="22" t="s">
        <v>5</v>
      </c>
      <c r="O277" s="23">
        <v>1.0794914093133685E-5</v>
      </c>
      <c r="P277" s="22">
        <v>24</v>
      </c>
      <c r="Q277" s="22">
        <v>20</v>
      </c>
      <c r="R277" s="92" t="s">
        <v>14</v>
      </c>
      <c r="S277" s="32">
        <f t="shared" si="4"/>
        <v>0.51186570915140017</v>
      </c>
      <c r="T277" s="93">
        <v>-7.6563875384083602</v>
      </c>
      <c r="U277" s="93">
        <v>0.34737046911012376</v>
      </c>
    </row>
    <row r="278" spans="1:21" x14ac:dyDescent="0.3">
      <c r="A278" s="134">
        <v>45268</v>
      </c>
      <c r="B278" s="115" t="s">
        <v>273</v>
      </c>
      <c r="C278" s="31">
        <v>290</v>
      </c>
      <c r="D278" s="92" t="s">
        <v>193</v>
      </c>
      <c r="E278" s="23">
        <v>0.51209036581537859</v>
      </c>
      <c r="F278" s="22" t="s">
        <v>5</v>
      </c>
      <c r="G278" s="23">
        <v>2.049888903307185E-5</v>
      </c>
      <c r="H278" s="22">
        <v>29</v>
      </c>
      <c r="I278" s="24">
        <v>0.11814896245955546</v>
      </c>
      <c r="J278" s="22" t="s">
        <v>5</v>
      </c>
      <c r="K278" s="24">
        <v>1.4852837458297259E-4</v>
      </c>
      <c r="L278" s="22">
        <v>28</v>
      </c>
      <c r="M278" s="23">
        <v>0.34842383460134768</v>
      </c>
      <c r="N278" s="22" t="s">
        <v>5</v>
      </c>
      <c r="O278" s="23">
        <v>9.5996429724393026E-6</v>
      </c>
      <c r="P278" s="22">
        <v>29</v>
      </c>
      <c r="Q278" s="22">
        <v>20</v>
      </c>
      <c r="R278" s="92" t="s">
        <v>14</v>
      </c>
      <c r="S278" s="32">
        <f t="shared" si="4"/>
        <v>0.51186607186245603</v>
      </c>
      <c r="T278" s="93">
        <v>-7.6493069048810813</v>
      </c>
      <c r="U278" s="93">
        <v>0.45155355891442667</v>
      </c>
    </row>
    <row r="279" spans="1:21" x14ac:dyDescent="0.3">
      <c r="A279" s="134">
        <v>45268</v>
      </c>
      <c r="B279" s="115" t="s">
        <v>274</v>
      </c>
      <c r="C279" s="31">
        <v>290</v>
      </c>
      <c r="D279" s="92" t="s">
        <v>193</v>
      </c>
      <c r="E279" s="23">
        <v>0.51204264904720853</v>
      </c>
      <c r="F279" s="22" t="s">
        <v>5</v>
      </c>
      <c r="G279" s="23">
        <v>2.2820281349067221E-5</v>
      </c>
      <c r="H279" s="22">
        <v>22</v>
      </c>
      <c r="I279" s="24">
        <v>9.398006292263246E-2</v>
      </c>
      <c r="J279" s="22" t="s">
        <v>5</v>
      </c>
      <c r="K279" s="24">
        <v>7.4954045899506259E-4</v>
      </c>
      <c r="L279" s="22">
        <v>24</v>
      </c>
      <c r="M279" s="23">
        <v>0.34843482648280483</v>
      </c>
      <c r="N279" s="22" t="s">
        <v>5</v>
      </c>
      <c r="O279" s="23">
        <v>1.3197657097819586E-5</v>
      </c>
      <c r="P279" s="22">
        <v>23</v>
      </c>
      <c r="Q279" s="22">
        <v>20</v>
      </c>
      <c r="R279" s="92" t="s">
        <v>14</v>
      </c>
      <c r="S279" s="32">
        <f t="shared" si="4"/>
        <v>0.51186423732551412</v>
      </c>
      <c r="T279" s="93">
        <v>-7.6851196642935271</v>
      </c>
      <c r="U279" s="93">
        <v>0.49496076490198643</v>
      </c>
    </row>
    <row r="280" spans="1:21" x14ac:dyDescent="0.3">
      <c r="A280" s="134">
        <v>45268</v>
      </c>
      <c r="B280" s="115" t="s">
        <v>275</v>
      </c>
      <c r="C280" s="31">
        <v>290</v>
      </c>
      <c r="D280" s="92" t="s">
        <v>193</v>
      </c>
      <c r="E280" s="23">
        <v>0.5120530765053003</v>
      </c>
      <c r="F280" s="22" t="s">
        <v>5</v>
      </c>
      <c r="G280" s="23">
        <v>3.2154858677511478E-5</v>
      </c>
      <c r="H280" s="22">
        <v>15</v>
      </c>
      <c r="I280" s="24">
        <v>0.10348439359540321</v>
      </c>
      <c r="J280" s="22" t="s">
        <v>5</v>
      </c>
      <c r="K280" s="24">
        <v>5.1369854589554149E-4</v>
      </c>
      <c r="L280" s="22">
        <v>15</v>
      </c>
      <c r="M280" s="23">
        <v>0.34842347935651136</v>
      </c>
      <c r="N280" s="22" t="s">
        <v>5</v>
      </c>
      <c r="O280" s="23">
        <v>1.8220876519383071E-5</v>
      </c>
      <c r="P280" s="22">
        <v>15</v>
      </c>
      <c r="Q280" s="22">
        <v>20</v>
      </c>
      <c r="R280" s="92" t="s">
        <v>14</v>
      </c>
      <c r="S280" s="32">
        <f t="shared" si="4"/>
        <v>0.51185662176526614</v>
      </c>
      <c r="T280" s="93">
        <v>-7.8337861864663516</v>
      </c>
      <c r="U280" s="93">
        <v>0.66278062330294052</v>
      </c>
    </row>
    <row r="281" spans="1:21" x14ac:dyDescent="0.3">
      <c r="A281" s="134"/>
      <c r="B281" s="115"/>
      <c r="C281" s="31"/>
      <c r="D281" s="92"/>
      <c r="E281" s="23"/>
      <c r="F281" s="22"/>
      <c r="G281" s="23"/>
      <c r="H281" s="22"/>
      <c r="I281" s="24"/>
      <c r="J281" s="22"/>
      <c r="K281" s="24"/>
      <c r="L281" s="22"/>
      <c r="M281" s="23"/>
      <c r="N281" s="22"/>
      <c r="O281" s="23"/>
      <c r="P281" s="22"/>
      <c r="Q281" s="92"/>
      <c r="R281" s="92"/>
      <c r="S281" s="32"/>
      <c r="T281" s="93"/>
      <c r="U281" s="93"/>
    </row>
    <row r="282" spans="1:21" x14ac:dyDescent="0.3">
      <c r="A282" s="134">
        <v>45365</v>
      </c>
      <c r="B282" s="21" t="s">
        <v>276</v>
      </c>
      <c r="C282" s="31">
        <v>290</v>
      </c>
      <c r="D282" s="92" t="s">
        <v>193</v>
      </c>
      <c r="E282" s="32">
        <v>0.51209706516564191</v>
      </c>
      <c r="F282" s="32" t="s">
        <v>5</v>
      </c>
      <c r="G282" s="32">
        <v>1.5173160558654871E-5</v>
      </c>
      <c r="H282" s="110">
        <v>39</v>
      </c>
      <c r="I282" s="32">
        <v>0.10358555488559604</v>
      </c>
      <c r="J282" s="32" t="s">
        <v>5</v>
      </c>
      <c r="K282" s="33">
        <v>4.7564196982194449E-4</v>
      </c>
      <c r="L282" s="110">
        <v>40</v>
      </c>
      <c r="M282" s="32">
        <v>0.34840929340842086</v>
      </c>
      <c r="N282" s="32" t="s">
        <v>5</v>
      </c>
      <c r="O282" s="23">
        <v>1.1507581955383033E-5</v>
      </c>
      <c r="P282" s="22">
        <v>38</v>
      </c>
      <c r="Q282" s="22">
        <v>20</v>
      </c>
      <c r="R282" s="31" t="s">
        <v>120</v>
      </c>
      <c r="S282" s="32">
        <f t="shared" si="4"/>
        <v>0.51190041838104638</v>
      </c>
      <c r="T282" s="93">
        <v>-6.9788142160553956</v>
      </c>
      <c r="U282" s="93">
        <v>0.36460692610381651</v>
      </c>
    </row>
    <row r="283" spans="1:21" x14ac:dyDescent="0.3">
      <c r="A283" s="134">
        <v>45365</v>
      </c>
      <c r="B283" s="21" t="s">
        <v>277</v>
      </c>
      <c r="C283" s="31">
        <v>290</v>
      </c>
      <c r="D283" s="92" t="s">
        <v>193</v>
      </c>
      <c r="E283" s="32">
        <v>0.51211231720452688</v>
      </c>
      <c r="F283" s="32" t="s">
        <v>5</v>
      </c>
      <c r="G283" s="32">
        <v>2.3569377364581736E-5</v>
      </c>
      <c r="H283" s="110">
        <v>26</v>
      </c>
      <c r="I283" s="32">
        <v>0.11541131950574297</v>
      </c>
      <c r="J283" s="32" t="s">
        <v>5</v>
      </c>
      <c r="K283" s="33">
        <v>2.8102864527024099E-5</v>
      </c>
      <c r="L283" s="110">
        <v>26</v>
      </c>
      <c r="M283" s="32">
        <v>0.34838417178841224</v>
      </c>
      <c r="N283" s="32" t="s">
        <v>5</v>
      </c>
      <c r="O283" s="23">
        <v>1.2978790879247714E-5</v>
      </c>
      <c r="P283" s="22">
        <v>24</v>
      </c>
      <c r="Q283" s="22">
        <v>20</v>
      </c>
      <c r="R283" s="31" t="s">
        <v>120</v>
      </c>
      <c r="S283" s="32">
        <f t="shared" si="4"/>
        <v>0.51189322039212104</v>
      </c>
      <c r="T283" s="93">
        <v>-7.1193291545923465</v>
      </c>
      <c r="U283" s="93">
        <v>0.50561048956950361</v>
      </c>
    </row>
    <row r="284" spans="1:21" x14ac:dyDescent="0.3">
      <c r="A284" s="134">
        <v>45365</v>
      </c>
      <c r="B284" s="21" t="s">
        <v>278</v>
      </c>
      <c r="C284" s="31">
        <v>290</v>
      </c>
      <c r="D284" s="92" t="s">
        <v>193</v>
      </c>
      <c r="E284" s="32">
        <v>0.51207906323178298</v>
      </c>
      <c r="F284" s="32" t="s">
        <v>5</v>
      </c>
      <c r="G284" s="32">
        <v>1.5990878995880478E-5</v>
      </c>
      <c r="H284" s="110">
        <v>40</v>
      </c>
      <c r="I284" s="32">
        <v>0.10468379232573156</v>
      </c>
      <c r="J284" s="32" t="s">
        <v>5</v>
      </c>
      <c r="K284" s="33">
        <v>3.4224394531545596E-4</v>
      </c>
      <c r="L284" s="110">
        <v>40</v>
      </c>
      <c r="M284" s="32">
        <v>0.34842395136497695</v>
      </c>
      <c r="N284" s="32" t="s">
        <v>5</v>
      </c>
      <c r="O284" s="23">
        <v>1.1730379983180871E-5</v>
      </c>
      <c r="P284" s="22">
        <v>38</v>
      </c>
      <c r="Q284" s="22">
        <v>20</v>
      </c>
      <c r="R284" s="31" t="s">
        <v>120</v>
      </c>
      <c r="S284" s="32">
        <f t="shared" si="4"/>
        <v>0.51188033155357893</v>
      </c>
      <c r="T284" s="93">
        <v>-7.3709375377595254</v>
      </c>
      <c r="U284" s="93">
        <v>0.37735896185389267</v>
      </c>
    </row>
    <row r="285" spans="1:21" x14ac:dyDescent="0.3">
      <c r="A285" s="134">
        <v>45365</v>
      </c>
      <c r="B285" s="21" t="s">
        <v>279</v>
      </c>
      <c r="C285" s="31">
        <v>290</v>
      </c>
      <c r="D285" s="92" t="s">
        <v>193</v>
      </c>
      <c r="E285" s="23">
        <v>0.51204991456972981</v>
      </c>
      <c r="F285" s="22" t="s">
        <v>5</v>
      </c>
      <c r="G285" s="23">
        <v>3.25730547423699E-5</v>
      </c>
      <c r="H285" s="22">
        <v>33</v>
      </c>
      <c r="I285" s="24">
        <v>9.4592513632162811E-2</v>
      </c>
      <c r="J285" s="22" t="s">
        <v>5</v>
      </c>
      <c r="K285" s="24">
        <v>1.6337912228930208E-3</v>
      </c>
      <c r="L285" s="22">
        <v>36</v>
      </c>
      <c r="M285" s="23">
        <v>0.34840689520952983</v>
      </c>
      <c r="N285" s="22" t="s">
        <v>5</v>
      </c>
      <c r="O285" s="23">
        <v>1.759706115619019E-5</v>
      </c>
      <c r="P285" s="22">
        <v>33</v>
      </c>
      <c r="Q285" s="22">
        <v>20</v>
      </c>
      <c r="R285" s="31" t="s">
        <v>120</v>
      </c>
      <c r="S285" s="32">
        <f t="shared" si="4"/>
        <v>0.51187034017180233</v>
      </c>
      <c r="T285" s="93">
        <v>-7.5659834611141452</v>
      </c>
      <c r="U285" s="94">
        <v>0.67361999531695627</v>
      </c>
    </row>
    <row r="286" spans="1:21" x14ac:dyDescent="0.3">
      <c r="A286" s="134">
        <v>45365</v>
      </c>
      <c r="B286" s="21" t="s">
        <v>280</v>
      </c>
      <c r="C286" s="31">
        <v>290</v>
      </c>
      <c r="D286" s="92" t="s">
        <v>193</v>
      </c>
      <c r="E286" s="32">
        <v>0.51203523342677015</v>
      </c>
      <c r="F286" s="32" t="s">
        <v>5</v>
      </c>
      <c r="G286" s="32">
        <v>1.3183958072705743E-5</v>
      </c>
      <c r="H286" s="110">
        <v>36</v>
      </c>
      <c r="I286" s="32">
        <v>9.2595656367356102E-2</v>
      </c>
      <c r="J286" s="32" t="s">
        <v>5</v>
      </c>
      <c r="K286" s="33">
        <v>1.3837127856995585E-4</v>
      </c>
      <c r="L286" s="110">
        <v>35</v>
      </c>
      <c r="M286" s="32">
        <v>0.34841352805402576</v>
      </c>
      <c r="N286" s="32" t="s">
        <v>5</v>
      </c>
      <c r="O286" s="23">
        <v>1.4416908648360896E-5</v>
      </c>
      <c r="P286" s="22">
        <v>37</v>
      </c>
      <c r="Q286" s="22">
        <v>20</v>
      </c>
      <c r="R286" s="31" t="s">
        <v>120</v>
      </c>
      <c r="S286" s="32">
        <f t="shared" si="4"/>
        <v>0.5118594498620419</v>
      </c>
      <c r="T286" s="93">
        <v>-7.7785777318906124</v>
      </c>
      <c r="U286" s="93">
        <v>0.3348684110040987</v>
      </c>
    </row>
    <row r="287" spans="1:21" x14ac:dyDescent="0.3">
      <c r="A287" s="134">
        <v>45365</v>
      </c>
      <c r="B287" s="21" t="s">
        <v>281</v>
      </c>
      <c r="C287" s="31">
        <v>290</v>
      </c>
      <c r="D287" s="92" t="s">
        <v>193</v>
      </c>
      <c r="E287" s="32">
        <v>0.51202452858637393</v>
      </c>
      <c r="F287" s="32" t="s">
        <v>5</v>
      </c>
      <c r="G287" s="32">
        <v>1.5613111426248932E-5</v>
      </c>
      <c r="H287" s="110">
        <v>40</v>
      </c>
      <c r="I287" s="32">
        <v>8.902961608448294E-2</v>
      </c>
      <c r="J287" s="32" t="s">
        <v>5</v>
      </c>
      <c r="K287" s="33">
        <v>3.669961250878238E-4</v>
      </c>
      <c r="L287" s="110">
        <v>42</v>
      </c>
      <c r="M287" s="32">
        <v>0.34841405396303715</v>
      </c>
      <c r="N287" s="32" t="s">
        <v>5</v>
      </c>
      <c r="O287" s="23">
        <v>1.2327582509091563E-5</v>
      </c>
      <c r="P287" s="22">
        <v>41</v>
      </c>
      <c r="Q287" s="22">
        <v>20</v>
      </c>
      <c r="R287" s="31" t="s">
        <v>120</v>
      </c>
      <c r="S287" s="32">
        <f t="shared" si="4"/>
        <v>0.51185551479138947</v>
      </c>
      <c r="T287" s="93">
        <v>-7.8553958843774474</v>
      </c>
      <c r="U287" s="93">
        <v>0.37323269614391014</v>
      </c>
    </row>
    <row r="288" spans="1:21" x14ac:dyDescent="0.3">
      <c r="A288" s="134">
        <v>45365</v>
      </c>
      <c r="B288" s="21" t="s">
        <v>282</v>
      </c>
      <c r="C288" s="31">
        <v>290</v>
      </c>
      <c r="D288" s="92" t="s">
        <v>193</v>
      </c>
      <c r="E288" s="32">
        <v>0.51201140887055507</v>
      </c>
      <c r="F288" s="32" t="s">
        <v>5</v>
      </c>
      <c r="G288" s="32">
        <v>1.5219650190089187E-5</v>
      </c>
      <c r="H288" s="110">
        <v>37</v>
      </c>
      <c r="I288" s="32">
        <v>8.3150440496919442E-2</v>
      </c>
      <c r="J288" s="32" t="s">
        <v>5</v>
      </c>
      <c r="K288" s="33">
        <v>4.6516071189680485E-4</v>
      </c>
      <c r="L288" s="110">
        <v>38</v>
      </c>
      <c r="M288" s="32">
        <v>0.34839367896347706</v>
      </c>
      <c r="N288" s="32" t="s">
        <v>5</v>
      </c>
      <c r="O288" s="23">
        <v>1.1365620412301068E-5</v>
      </c>
      <c r="P288" s="22">
        <v>37</v>
      </c>
      <c r="Q288" s="22">
        <v>20</v>
      </c>
      <c r="R288" s="31" t="s">
        <v>120</v>
      </c>
      <c r="S288" s="32">
        <f t="shared" si="4"/>
        <v>0.51185355610064454</v>
      </c>
      <c r="T288" s="93">
        <v>-7.8936323018674592</v>
      </c>
      <c r="U288" s="93">
        <v>0.36795407446880724</v>
      </c>
    </row>
    <row r="289" spans="1:21" x14ac:dyDescent="0.3">
      <c r="A289" s="134">
        <v>45365</v>
      </c>
      <c r="B289" s="21" t="s">
        <v>283</v>
      </c>
      <c r="C289" s="31">
        <v>290</v>
      </c>
      <c r="D289" s="92" t="s">
        <v>193</v>
      </c>
      <c r="E289" s="32">
        <v>0.51202276683079073</v>
      </c>
      <c r="F289" s="32" t="s">
        <v>5</v>
      </c>
      <c r="G289" s="32">
        <v>1.4910054135823831E-5</v>
      </c>
      <c r="H289" s="110">
        <v>38</v>
      </c>
      <c r="I289" s="32">
        <v>9.5010425898061357E-2</v>
      </c>
      <c r="J289" s="32" t="s">
        <v>5</v>
      </c>
      <c r="K289" s="33">
        <v>5.1663258378784652E-5</v>
      </c>
      <c r="L289" s="110">
        <v>37</v>
      </c>
      <c r="M289" s="32">
        <v>0.34839706730508685</v>
      </c>
      <c r="N289" s="32" t="s">
        <v>5</v>
      </c>
      <c r="O289" s="23">
        <v>8.8366041855617426E-6</v>
      </c>
      <c r="P289" s="22">
        <v>38</v>
      </c>
      <c r="Q289" s="22">
        <v>20</v>
      </c>
      <c r="R289" s="31" t="s">
        <v>120</v>
      </c>
      <c r="S289" s="32">
        <f t="shared" si="4"/>
        <v>0.51184239906834994</v>
      </c>
      <c r="T289" s="93">
        <v>-8.1114333742771105</v>
      </c>
      <c r="U289" s="93">
        <v>0.36105791835299211</v>
      </c>
    </row>
    <row r="290" spans="1:21" x14ac:dyDescent="0.3">
      <c r="A290" s="134">
        <v>45365</v>
      </c>
      <c r="B290" s="21" t="s">
        <v>284</v>
      </c>
      <c r="C290" s="31">
        <v>290</v>
      </c>
      <c r="D290" s="92" t="s">
        <v>193</v>
      </c>
      <c r="E290" s="32">
        <v>0.51200998441481915</v>
      </c>
      <c r="F290" s="32" t="s">
        <v>5</v>
      </c>
      <c r="G290" s="32">
        <v>1.0784290509144468E-5</v>
      </c>
      <c r="H290" s="110">
        <v>34</v>
      </c>
      <c r="I290" s="32">
        <v>9.56445834573839E-2</v>
      </c>
      <c r="J290" s="32" t="s">
        <v>5</v>
      </c>
      <c r="K290" s="33">
        <v>4.0830433012665777E-5</v>
      </c>
      <c r="L290" s="110">
        <v>38</v>
      </c>
      <c r="M290" s="32">
        <v>0.34838199140040227</v>
      </c>
      <c r="N290" s="32" t="s">
        <v>5</v>
      </c>
      <c r="O290" s="23">
        <v>9.8447097089900164E-6</v>
      </c>
      <c r="P290" s="22">
        <v>38</v>
      </c>
      <c r="Q290" s="22">
        <v>20</v>
      </c>
      <c r="R290" s="31" t="s">
        <v>120</v>
      </c>
      <c r="S290" s="32">
        <f t="shared" si="4"/>
        <v>0.51182841276786861</v>
      </c>
      <c r="T290" s="93">
        <v>-8.384465768863647</v>
      </c>
      <c r="U290" s="93">
        <v>0.29983447169416066</v>
      </c>
    </row>
    <row r="291" spans="1:21" x14ac:dyDescent="0.3">
      <c r="A291" s="134">
        <v>45365</v>
      </c>
      <c r="B291" s="21" t="s">
        <v>285</v>
      </c>
      <c r="C291" s="31">
        <v>290</v>
      </c>
      <c r="D291" s="92" t="s">
        <v>193</v>
      </c>
      <c r="E291" s="32">
        <v>0.51200418565886652</v>
      </c>
      <c r="F291" s="32" t="s">
        <v>5</v>
      </c>
      <c r="G291" s="32">
        <v>1.4043039151648988E-5</v>
      </c>
      <c r="H291" s="110">
        <v>42</v>
      </c>
      <c r="I291" s="32">
        <v>9.344311650083631E-2</v>
      </c>
      <c r="J291" s="32" t="s">
        <v>5</v>
      </c>
      <c r="K291" s="33">
        <v>4.7646795493976237E-5</v>
      </c>
      <c r="L291" s="110">
        <v>42</v>
      </c>
      <c r="M291" s="32">
        <v>0.34840997910139809</v>
      </c>
      <c r="N291" s="32" t="s">
        <v>5</v>
      </c>
      <c r="O291" s="23">
        <v>9.4127788387356197E-6</v>
      </c>
      <c r="P291" s="22">
        <v>41</v>
      </c>
      <c r="Q291" s="22">
        <v>20</v>
      </c>
      <c r="R291" s="31" t="s">
        <v>120</v>
      </c>
      <c r="S291" s="32">
        <f t="shared" si="4"/>
        <v>0.51182679327608915</v>
      </c>
      <c r="T291" s="93">
        <v>-8.4160805421307217</v>
      </c>
      <c r="U291" s="93">
        <v>0.34776431118389228</v>
      </c>
    </row>
    <row r="292" spans="1:21" x14ac:dyDescent="0.3">
      <c r="A292" s="134">
        <v>45365</v>
      </c>
      <c r="B292" s="21" t="s">
        <v>286</v>
      </c>
      <c r="C292" s="31">
        <v>290</v>
      </c>
      <c r="D292" s="92" t="s">
        <v>193</v>
      </c>
      <c r="E292" s="32">
        <v>0.51202618756700202</v>
      </c>
      <c r="F292" s="32" t="s">
        <v>5</v>
      </c>
      <c r="G292" s="32">
        <v>1.5831055083467523E-5</v>
      </c>
      <c r="H292" s="110">
        <v>34</v>
      </c>
      <c r="I292" s="32">
        <v>0.10664115228189305</v>
      </c>
      <c r="J292" s="32" t="s">
        <v>5</v>
      </c>
      <c r="K292" s="33">
        <v>1.4579855746673352E-4</v>
      </c>
      <c r="L292" s="110">
        <v>35</v>
      </c>
      <c r="M292" s="32">
        <v>0.34840605471170871</v>
      </c>
      <c r="N292" s="32" t="s">
        <v>5</v>
      </c>
      <c r="O292" s="23">
        <v>1.1866551486014832E-5</v>
      </c>
      <c r="P292" s="22">
        <v>35</v>
      </c>
      <c r="Q292" s="22">
        <v>20</v>
      </c>
      <c r="R292" s="31" t="s">
        <v>120</v>
      </c>
      <c r="S292" s="32">
        <f t="shared" si="4"/>
        <v>0.51182374003727693</v>
      </c>
      <c r="T292" s="93">
        <v>-8.4756840881339279</v>
      </c>
      <c r="U292" s="93">
        <v>0.37437031936070692</v>
      </c>
    </row>
    <row r="293" spans="1:21" x14ac:dyDescent="0.3">
      <c r="A293" s="134">
        <v>45365</v>
      </c>
      <c r="B293" s="21" t="s">
        <v>287</v>
      </c>
      <c r="C293" s="31">
        <v>290</v>
      </c>
      <c r="D293" s="92" t="s">
        <v>193</v>
      </c>
      <c r="E293" s="32">
        <v>0.51197796715540644</v>
      </c>
      <c r="F293" s="32" t="s">
        <v>5</v>
      </c>
      <c r="G293" s="32">
        <v>1.7953092964733709E-5</v>
      </c>
      <c r="H293" s="110">
        <v>32</v>
      </c>
      <c r="I293" s="32">
        <v>8.9910884199770613E-2</v>
      </c>
      <c r="J293" s="32" t="s">
        <v>5</v>
      </c>
      <c r="K293" s="33">
        <v>3.4110402744175876E-5</v>
      </c>
      <c r="L293" s="110">
        <v>31</v>
      </c>
      <c r="M293" s="32">
        <v>0.34840014695560639</v>
      </c>
      <c r="N293" s="32" t="s">
        <v>5</v>
      </c>
      <c r="O293" s="23">
        <v>1.211826559727583E-5</v>
      </c>
      <c r="P293" s="22">
        <v>32</v>
      </c>
      <c r="Q293" s="22">
        <v>20</v>
      </c>
      <c r="R293" s="31" t="s">
        <v>120</v>
      </c>
      <c r="S293" s="32">
        <f t="shared" ref="S293:S329" si="5">E293-I293*(EXP(6.54*10^(-12)*C293*10^6)-1)</f>
        <v>0.51180728036131096</v>
      </c>
      <c r="T293" s="93">
        <v>-8.7970002752923993</v>
      </c>
      <c r="U293" s="93">
        <v>0.41103752622224426</v>
      </c>
    </row>
    <row r="294" spans="1:21" x14ac:dyDescent="0.3">
      <c r="A294" s="134">
        <v>45365</v>
      </c>
      <c r="B294" s="21" t="s">
        <v>288</v>
      </c>
      <c r="C294" s="31">
        <v>290</v>
      </c>
      <c r="D294" s="92" t="s">
        <v>193</v>
      </c>
      <c r="E294" s="32">
        <v>0.51195018381538204</v>
      </c>
      <c r="F294" s="32" t="s">
        <v>5</v>
      </c>
      <c r="G294" s="32">
        <v>1.8254612419796379E-5</v>
      </c>
      <c r="H294" s="110">
        <v>30</v>
      </c>
      <c r="I294" s="32">
        <v>9.6315925020205778E-2</v>
      </c>
      <c r="J294" s="32" t="s">
        <v>5</v>
      </c>
      <c r="K294" s="33">
        <v>1.5849901421849106E-4</v>
      </c>
      <c r="L294" s="110">
        <v>32</v>
      </c>
      <c r="M294" s="32">
        <v>0.34840279045576067</v>
      </c>
      <c r="N294" s="32" t="s">
        <v>5</v>
      </c>
      <c r="O294" s="23">
        <v>1.1355647880182416E-5</v>
      </c>
      <c r="P294" s="22">
        <v>31</v>
      </c>
      <c r="Q294" s="22">
        <v>20</v>
      </c>
      <c r="R294" s="31" t="s">
        <v>120</v>
      </c>
      <c r="S294" s="32">
        <f t="shared" si="5"/>
        <v>0.51176733769382121</v>
      </c>
      <c r="T294" s="93">
        <v>-9.5767377166178225</v>
      </c>
      <c r="U294" s="93">
        <v>0.41536707276400298</v>
      </c>
    </row>
    <row r="295" spans="1:21" x14ac:dyDescent="0.3">
      <c r="A295" s="134"/>
      <c r="B295" s="21"/>
      <c r="C295" s="31"/>
      <c r="D295" s="92"/>
      <c r="E295" s="32"/>
      <c r="F295" s="32"/>
      <c r="G295" s="32"/>
      <c r="H295" s="110"/>
      <c r="I295" s="32"/>
      <c r="J295" s="32"/>
      <c r="K295" s="33"/>
      <c r="L295" s="110"/>
      <c r="M295" s="32"/>
      <c r="N295" s="32"/>
      <c r="O295" s="23"/>
      <c r="P295" s="22"/>
      <c r="Q295" s="25"/>
      <c r="R295" s="31"/>
      <c r="S295" s="32"/>
      <c r="T295" s="93"/>
      <c r="U295" s="93"/>
    </row>
    <row r="296" spans="1:21" x14ac:dyDescent="0.3">
      <c r="A296" s="139">
        <v>45267</v>
      </c>
      <c r="B296" s="22" t="s">
        <v>289</v>
      </c>
      <c r="C296" s="31">
        <v>290</v>
      </c>
      <c r="D296" s="31" t="s">
        <v>193</v>
      </c>
      <c r="E296" s="23">
        <v>0.51205320665559073</v>
      </c>
      <c r="F296" s="22" t="s">
        <v>5</v>
      </c>
      <c r="G296" s="23">
        <v>2.099855056948275E-5</v>
      </c>
      <c r="H296" s="22">
        <v>32</v>
      </c>
      <c r="I296" s="23">
        <v>7.2235306563358193E-2</v>
      </c>
      <c r="J296" s="22" t="s">
        <v>5</v>
      </c>
      <c r="K296" s="24">
        <v>4.9363130535955019E-5</v>
      </c>
      <c r="L296" s="22">
        <v>32</v>
      </c>
      <c r="M296" s="23">
        <v>0.34837787540832887</v>
      </c>
      <c r="N296" s="22" t="s">
        <v>5</v>
      </c>
      <c r="O296" s="23">
        <v>1.0812330293338628E-5</v>
      </c>
      <c r="P296" s="22">
        <v>32</v>
      </c>
      <c r="Q296" s="22">
        <v>20</v>
      </c>
      <c r="R296" s="22" t="s">
        <v>14</v>
      </c>
      <c r="S296" s="32">
        <f t="shared" si="5"/>
        <v>0.5119160751724835</v>
      </c>
      <c r="T296" s="93">
        <v>-6.6731714720480451</v>
      </c>
      <c r="U296" s="93">
        <v>0.46482095038690568</v>
      </c>
    </row>
    <row r="297" spans="1:21" x14ac:dyDescent="0.3">
      <c r="A297" s="139">
        <v>45267</v>
      </c>
      <c r="B297" s="22" t="s">
        <v>290</v>
      </c>
      <c r="C297" s="31">
        <v>290</v>
      </c>
      <c r="D297" s="31" t="s">
        <v>193</v>
      </c>
      <c r="E297" s="23">
        <v>0.5120586797794523</v>
      </c>
      <c r="F297" s="22" t="s">
        <v>5</v>
      </c>
      <c r="G297" s="23">
        <v>1.923344589358205E-5</v>
      </c>
      <c r="H297" s="22">
        <v>32</v>
      </c>
      <c r="I297" s="23">
        <v>7.7005535667226579E-2</v>
      </c>
      <c r="J297" s="22" t="s">
        <v>5</v>
      </c>
      <c r="K297" s="24">
        <v>2.3034125440805106E-4</v>
      </c>
      <c r="L297" s="22">
        <v>33</v>
      </c>
      <c r="M297" s="23">
        <v>0.34839126860063035</v>
      </c>
      <c r="N297" s="22" t="s">
        <v>5</v>
      </c>
      <c r="O297" s="23">
        <v>1.1814027005669559E-5</v>
      </c>
      <c r="P297" s="22">
        <v>32</v>
      </c>
      <c r="Q297" s="22">
        <v>20</v>
      </c>
      <c r="R297" s="22" t="s">
        <v>14</v>
      </c>
      <c r="S297" s="32">
        <f t="shared" si="5"/>
        <v>0.51191249249492465</v>
      </c>
      <c r="T297" s="93">
        <v>-6.7431104122428476</v>
      </c>
      <c r="U297" s="93">
        <v>0.43210022042208479</v>
      </c>
    </row>
    <row r="298" spans="1:21" x14ac:dyDescent="0.3">
      <c r="A298" s="139">
        <v>45267</v>
      </c>
      <c r="B298" s="22" t="s">
        <v>291</v>
      </c>
      <c r="C298" s="31">
        <v>290</v>
      </c>
      <c r="D298" s="31" t="s">
        <v>193</v>
      </c>
      <c r="E298" s="23">
        <v>0.51203490900123294</v>
      </c>
      <c r="F298" s="22" t="s">
        <v>5</v>
      </c>
      <c r="G298" s="23">
        <v>2.2283073618537559E-5</v>
      </c>
      <c r="H298" s="22">
        <v>32</v>
      </c>
      <c r="I298" s="23">
        <v>7.2674926286413491E-2</v>
      </c>
      <c r="J298" s="22" t="s">
        <v>5</v>
      </c>
      <c r="K298" s="24">
        <v>4.6994273792317469E-5</v>
      </c>
      <c r="L298" s="22">
        <v>33</v>
      </c>
      <c r="M298" s="23">
        <v>0.34837527962995385</v>
      </c>
      <c r="N298" s="22" t="s">
        <v>5</v>
      </c>
      <c r="O298" s="23">
        <v>1.0708630396320206E-5</v>
      </c>
      <c r="P298" s="22">
        <v>32</v>
      </c>
      <c r="Q298" s="22">
        <v>20</v>
      </c>
      <c r="R298" s="22" t="s">
        <v>14</v>
      </c>
      <c r="S298" s="32">
        <f t="shared" si="5"/>
        <v>0.51189694294418264</v>
      </c>
      <c r="T298" s="93">
        <v>-7.0466596659946035</v>
      </c>
      <c r="U298" s="93">
        <v>0.4846499263924986</v>
      </c>
    </row>
    <row r="299" spans="1:21" x14ac:dyDescent="0.3">
      <c r="A299" s="139">
        <v>45267</v>
      </c>
      <c r="B299" s="22" t="s">
        <v>292</v>
      </c>
      <c r="C299" s="31">
        <v>290</v>
      </c>
      <c r="D299" s="31" t="s">
        <v>193</v>
      </c>
      <c r="E299" s="23">
        <v>0.51204206901625959</v>
      </c>
      <c r="F299" s="22" t="s">
        <v>5</v>
      </c>
      <c r="G299" s="23">
        <v>1.774772171090427E-5</v>
      </c>
      <c r="H299" s="22">
        <v>33</v>
      </c>
      <c r="I299" s="23">
        <v>7.7896609171381623E-2</v>
      </c>
      <c r="J299" s="22" t="s">
        <v>5</v>
      </c>
      <c r="K299" s="24">
        <v>1.9641345704339696E-4</v>
      </c>
      <c r="L299" s="22">
        <v>34</v>
      </c>
      <c r="M299" s="23">
        <v>0.34838989128416825</v>
      </c>
      <c r="N299" s="22" t="s">
        <v>5</v>
      </c>
      <c r="O299" s="23">
        <v>1.1848583538950895E-5</v>
      </c>
      <c r="P299" s="22">
        <v>33</v>
      </c>
      <c r="Q299" s="22">
        <v>20</v>
      </c>
      <c r="R299" s="22" t="s">
        <v>14</v>
      </c>
      <c r="S299" s="32">
        <f t="shared" si="5"/>
        <v>0.5118941901180738</v>
      </c>
      <c r="T299" s="93">
        <v>-7.1003987305440219</v>
      </c>
      <c r="U299" s="93">
        <v>0.40923228707266368</v>
      </c>
    </row>
    <row r="300" spans="1:21" x14ac:dyDescent="0.3">
      <c r="A300" s="139">
        <v>45267</v>
      </c>
      <c r="B300" s="22" t="s">
        <v>293</v>
      </c>
      <c r="C300" s="31">
        <v>290</v>
      </c>
      <c r="D300" s="31" t="s">
        <v>193</v>
      </c>
      <c r="E300" s="23">
        <v>0.51203423385404134</v>
      </c>
      <c r="F300" s="22" t="s">
        <v>5</v>
      </c>
      <c r="G300" s="23">
        <v>1.5609387363001317E-5</v>
      </c>
      <c r="H300" s="22">
        <v>33</v>
      </c>
      <c r="I300" s="23">
        <v>7.4808777797926898E-2</v>
      </c>
      <c r="J300" s="22" t="s">
        <v>5</v>
      </c>
      <c r="K300" s="24">
        <v>1.6040856291424102E-5</v>
      </c>
      <c r="L300" s="22">
        <v>34</v>
      </c>
      <c r="M300" s="23">
        <v>0.34838841707387952</v>
      </c>
      <c r="N300" s="22" t="s">
        <v>5</v>
      </c>
      <c r="O300" s="23">
        <v>9.9412006899134539E-6</v>
      </c>
      <c r="P300" s="22">
        <v>34</v>
      </c>
      <c r="Q300" s="22">
        <v>20</v>
      </c>
      <c r="R300" s="22" t="s">
        <v>14</v>
      </c>
      <c r="S300" s="32">
        <f t="shared" si="5"/>
        <v>0.51189221689395725</v>
      </c>
      <c r="T300" s="93">
        <v>-7.1389188600323727</v>
      </c>
      <c r="U300" s="93">
        <v>0.37493391708216384</v>
      </c>
    </row>
    <row r="301" spans="1:21" x14ac:dyDescent="0.3">
      <c r="A301" s="139">
        <v>45267</v>
      </c>
      <c r="B301" s="22" t="s">
        <v>294</v>
      </c>
      <c r="C301" s="31">
        <v>290</v>
      </c>
      <c r="D301" s="31" t="s">
        <v>193</v>
      </c>
      <c r="E301" s="23">
        <v>0.51202976473574324</v>
      </c>
      <c r="F301" s="22" t="s">
        <v>5</v>
      </c>
      <c r="G301" s="23">
        <v>1.5181049945022387E-5</v>
      </c>
      <c r="H301" s="22">
        <v>32</v>
      </c>
      <c r="I301" s="24">
        <v>7.2556121735992962E-2</v>
      </c>
      <c r="J301" s="22" t="s">
        <v>5</v>
      </c>
      <c r="K301" s="24">
        <v>8.9716902426052701E-5</v>
      </c>
      <c r="L301" s="22">
        <v>32</v>
      </c>
      <c r="M301" s="23">
        <v>0.34838898453559647</v>
      </c>
      <c r="N301" s="22" t="s">
        <v>5</v>
      </c>
      <c r="O301" s="23">
        <v>9.3663782686369351E-6</v>
      </c>
      <c r="P301" s="22">
        <v>33</v>
      </c>
      <c r="Q301" s="22">
        <v>20</v>
      </c>
      <c r="R301" s="22" t="s">
        <v>14</v>
      </c>
      <c r="S301" s="32">
        <f t="shared" si="5"/>
        <v>0.5118920242172138</v>
      </c>
      <c r="T301" s="93">
        <v>-7.1426801829577169</v>
      </c>
      <c r="U301" s="93">
        <v>0.36853048010397521</v>
      </c>
    </row>
    <row r="302" spans="1:21" x14ac:dyDescent="0.3">
      <c r="A302" s="139">
        <v>45267</v>
      </c>
      <c r="B302" s="22" t="s">
        <v>295</v>
      </c>
      <c r="C302" s="31">
        <v>290</v>
      </c>
      <c r="D302" s="31" t="s">
        <v>193</v>
      </c>
      <c r="E302" s="23">
        <v>0.51202310081855973</v>
      </c>
      <c r="F302" s="22" t="s">
        <v>5</v>
      </c>
      <c r="G302" s="23">
        <v>1.5419951181541174E-5</v>
      </c>
      <c r="H302" s="22">
        <v>31</v>
      </c>
      <c r="I302" s="23">
        <v>6.9172537398793366E-2</v>
      </c>
      <c r="J302" s="22" t="s">
        <v>5</v>
      </c>
      <c r="K302" s="24">
        <v>4.67063591027367E-4</v>
      </c>
      <c r="L302" s="22">
        <v>32</v>
      </c>
      <c r="M302" s="23">
        <v>0.34839158973751899</v>
      </c>
      <c r="N302" s="22" t="s">
        <v>5</v>
      </c>
      <c r="O302" s="23">
        <v>1.1249821789053824E-5</v>
      </c>
      <c r="P302" s="22">
        <v>32</v>
      </c>
      <c r="Q302" s="22">
        <v>20</v>
      </c>
      <c r="R302" s="22" t="s">
        <v>14</v>
      </c>
      <c r="S302" s="32">
        <f t="shared" si="5"/>
        <v>0.51189178369546462</v>
      </c>
      <c r="T302" s="93">
        <v>-7.1473755081596924</v>
      </c>
      <c r="U302" s="93">
        <v>0.37321069091743109</v>
      </c>
    </row>
    <row r="303" spans="1:21" x14ac:dyDescent="0.3">
      <c r="A303" s="139">
        <v>45267</v>
      </c>
      <c r="B303" s="22" t="s">
        <v>296</v>
      </c>
      <c r="C303" s="31">
        <v>290</v>
      </c>
      <c r="D303" s="31" t="s">
        <v>193</v>
      </c>
      <c r="E303" s="23">
        <v>0.51203081083853563</v>
      </c>
      <c r="F303" s="22" t="s">
        <v>5</v>
      </c>
      <c r="G303" s="23">
        <v>1.8520224288201268E-5</v>
      </c>
      <c r="H303" s="22">
        <v>32</v>
      </c>
      <c r="I303" s="24">
        <v>7.3547188069870414E-2</v>
      </c>
      <c r="J303" s="22" t="s">
        <v>5</v>
      </c>
      <c r="K303" s="24">
        <v>1.3451703490850847E-4</v>
      </c>
      <c r="L303" s="22">
        <v>33</v>
      </c>
      <c r="M303" s="23">
        <v>0.34838304398794595</v>
      </c>
      <c r="N303" s="22" t="s">
        <v>5</v>
      </c>
      <c r="O303" s="23">
        <v>8.6652728299807035E-6</v>
      </c>
      <c r="P303" s="22">
        <v>31</v>
      </c>
      <c r="Q303" s="22">
        <v>20</v>
      </c>
      <c r="R303" s="22" t="s">
        <v>14</v>
      </c>
      <c r="S303" s="32">
        <f t="shared" si="5"/>
        <v>0.51189118887999174</v>
      </c>
      <c r="T303" s="93">
        <v>-7.1589871486443801</v>
      </c>
      <c r="U303" s="93">
        <v>0.42261327526408099</v>
      </c>
    </row>
    <row r="304" spans="1:21" x14ac:dyDescent="0.3">
      <c r="A304" s="139">
        <v>45267</v>
      </c>
      <c r="B304" s="22" t="s">
        <v>297</v>
      </c>
      <c r="C304" s="31">
        <v>290</v>
      </c>
      <c r="D304" s="31" t="s">
        <v>193</v>
      </c>
      <c r="E304" s="23">
        <v>0.51204224759127259</v>
      </c>
      <c r="F304" s="22" t="s">
        <v>5</v>
      </c>
      <c r="G304" s="23">
        <v>1.7474234979668487E-5</v>
      </c>
      <c r="H304" s="22">
        <v>31</v>
      </c>
      <c r="I304" s="23">
        <v>8.0514749410495676E-2</v>
      </c>
      <c r="J304" s="22" t="s">
        <v>5</v>
      </c>
      <c r="K304" s="24">
        <v>2.8177256389253938E-5</v>
      </c>
      <c r="L304" s="22">
        <v>33</v>
      </c>
      <c r="M304" s="23">
        <v>0.34839938599031883</v>
      </c>
      <c r="N304" s="22" t="s">
        <v>5</v>
      </c>
      <c r="O304" s="23">
        <v>1.0067217995437255E-5</v>
      </c>
      <c r="P304" s="22">
        <v>31</v>
      </c>
      <c r="Q304" s="22">
        <v>20</v>
      </c>
      <c r="R304" s="22" t="s">
        <v>14</v>
      </c>
      <c r="S304" s="32">
        <f t="shared" si="5"/>
        <v>0.51188939841648595</v>
      </c>
      <c r="T304" s="93">
        <v>-7.1939395321607424</v>
      </c>
      <c r="U304" s="93">
        <v>0.40430654461873933</v>
      </c>
    </row>
    <row r="305" spans="1:34" x14ac:dyDescent="0.3">
      <c r="A305" s="139">
        <v>45267</v>
      </c>
      <c r="B305" s="22" t="s">
        <v>298</v>
      </c>
      <c r="C305" s="31">
        <v>290</v>
      </c>
      <c r="D305" s="31" t="s">
        <v>193</v>
      </c>
      <c r="E305" s="23">
        <v>0.51204106129010929</v>
      </c>
      <c r="F305" s="22" t="s">
        <v>5</v>
      </c>
      <c r="G305" s="23">
        <v>1.530897918585841E-5</v>
      </c>
      <c r="H305" s="22">
        <v>32</v>
      </c>
      <c r="I305" s="23">
        <v>8.0350872025810496E-2</v>
      </c>
      <c r="J305" s="22" t="s">
        <v>5</v>
      </c>
      <c r="K305" s="24">
        <v>9.0176496586144778E-4</v>
      </c>
      <c r="L305" s="22">
        <v>34</v>
      </c>
      <c r="M305" s="23">
        <v>0.34839305960773143</v>
      </c>
      <c r="N305" s="22" t="s">
        <v>5</v>
      </c>
      <c r="O305" s="23">
        <v>1.1023521687836696E-5</v>
      </c>
      <c r="P305" s="22">
        <v>33</v>
      </c>
      <c r="Q305" s="22">
        <v>20</v>
      </c>
      <c r="R305" s="22" t="s">
        <v>14</v>
      </c>
      <c r="S305" s="32">
        <f t="shared" si="5"/>
        <v>0.51188852322009781</v>
      </c>
      <c r="T305" s="93">
        <v>-7.2110246052226046</v>
      </c>
      <c r="U305" s="93">
        <v>0.36758971867399992</v>
      </c>
    </row>
    <row r="306" spans="1:34" x14ac:dyDescent="0.3">
      <c r="A306" s="139">
        <v>45267</v>
      </c>
      <c r="B306" s="22" t="s">
        <v>299</v>
      </c>
      <c r="C306" s="31">
        <v>290</v>
      </c>
      <c r="D306" s="31" t="s">
        <v>193</v>
      </c>
      <c r="E306" s="23">
        <v>0.51203292386628718</v>
      </c>
      <c r="F306" s="22" t="s">
        <v>5</v>
      </c>
      <c r="G306" s="23">
        <v>1.9326486232612971E-5</v>
      </c>
      <c r="H306" s="22">
        <v>32</v>
      </c>
      <c r="I306" s="23">
        <v>7.6966838620174866E-2</v>
      </c>
      <c r="J306" s="22" t="s">
        <v>5</v>
      </c>
      <c r="K306" s="24">
        <v>7.3512621340233379E-4</v>
      </c>
      <c r="L306" s="22">
        <v>33</v>
      </c>
      <c r="M306" s="23">
        <v>0.34839845391991969</v>
      </c>
      <c r="N306" s="22" t="s">
        <v>5</v>
      </c>
      <c r="O306" s="23">
        <v>1.5344732813313494E-5</v>
      </c>
      <c r="P306" s="22">
        <v>33</v>
      </c>
      <c r="Q306" s="22">
        <v>20</v>
      </c>
      <c r="R306" s="22" t="s">
        <v>14</v>
      </c>
      <c r="S306" s="32">
        <f t="shared" si="5"/>
        <v>0.51188681004422143</v>
      </c>
      <c r="T306" s="93">
        <v>-7.244468224748557</v>
      </c>
      <c r="U306" s="93">
        <v>0.4336717527307492</v>
      </c>
    </row>
    <row r="307" spans="1:34" x14ac:dyDescent="0.3">
      <c r="A307" s="139">
        <v>45267</v>
      </c>
      <c r="B307" s="22" t="s">
        <v>300</v>
      </c>
      <c r="C307" s="31">
        <v>290</v>
      </c>
      <c r="D307" s="31" t="s">
        <v>193</v>
      </c>
      <c r="E307" s="23">
        <v>0.51202707274614379</v>
      </c>
      <c r="F307" s="22" t="s">
        <v>5</v>
      </c>
      <c r="G307" s="23">
        <v>1.7032809704037237E-5</v>
      </c>
      <c r="H307" s="22">
        <v>32</v>
      </c>
      <c r="I307" s="23">
        <v>7.418544487129021E-2</v>
      </c>
      <c r="J307" s="22" t="s">
        <v>5</v>
      </c>
      <c r="K307" s="24">
        <v>3.6364452511217444E-4</v>
      </c>
      <c r="L307" s="22">
        <v>31</v>
      </c>
      <c r="M307" s="23">
        <v>0.34839279084693414</v>
      </c>
      <c r="N307" s="22" t="s">
        <v>5</v>
      </c>
      <c r="O307" s="23">
        <v>1.1376918428498198E-5</v>
      </c>
      <c r="P307" s="22">
        <v>32</v>
      </c>
      <c r="Q307" s="22">
        <v>20</v>
      </c>
      <c r="R307" s="22" t="s">
        <v>14</v>
      </c>
      <c r="S307" s="32">
        <f t="shared" si="5"/>
        <v>0.51188623912109021</v>
      </c>
      <c r="T307" s="93">
        <v>-7.2556134528845018</v>
      </c>
      <c r="U307" s="93">
        <v>0.39539228514206975</v>
      </c>
    </row>
    <row r="308" spans="1:34" x14ac:dyDescent="0.3">
      <c r="A308" s="139">
        <v>45267</v>
      </c>
      <c r="B308" s="22" t="s">
        <v>301</v>
      </c>
      <c r="C308" s="31">
        <v>290</v>
      </c>
      <c r="D308" s="31" t="s">
        <v>193</v>
      </c>
      <c r="E308" s="23">
        <v>0.51202638557247315</v>
      </c>
      <c r="F308" s="22" t="s">
        <v>5</v>
      </c>
      <c r="G308" s="23">
        <v>1.2592513218692297E-5</v>
      </c>
      <c r="H308" s="22">
        <v>32</v>
      </c>
      <c r="I308" s="23">
        <v>7.4015993420079057E-2</v>
      </c>
      <c r="J308" s="22" t="s">
        <v>5</v>
      </c>
      <c r="K308" s="24">
        <v>1.6524142407538597E-4</v>
      </c>
      <c r="L308" s="22">
        <v>34</v>
      </c>
      <c r="M308" s="23">
        <v>0.34840183313446449</v>
      </c>
      <c r="N308" s="22" t="s">
        <v>5</v>
      </c>
      <c r="O308" s="23">
        <v>1.189888824013643E-5</v>
      </c>
      <c r="P308" s="22">
        <v>34</v>
      </c>
      <c r="Q308" s="22">
        <v>20</v>
      </c>
      <c r="R308" s="22" t="s">
        <v>14</v>
      </c>
      <c r="S308" s="32">
        <f t="shared" si="5"/>
        <v>0.51188587363400095</v>
      </c>
      <c r="T308" s="93">
        <v>-7.2627482785170283</v>
      </c>
      <c r="U308" s="93">
        <v>0.32600257876268068</v>
      </c>
    </row>
    <row r="309" spans="1:34" x14ac:dyDescent="0.3">
      <c r="A309" s="139">
        <v>45267</v>
      </c>
      <c r="B309" s="22" t="s">
        <v>302</v>
      </c>
      <c r="C309" s="31">
        <v>290</v>
      </c>
      <c r="D309" s="31" t="s">
        <v>193</v>
      </c>
      <c r="E309" s="23">
        <v>0.51203799145142903</v>
      </c>
      <c r="F309" s="22" t="s">
        <v>5</v>
      </c>
      <c r="G309" s="23">
        <v>1.7561472533423601E-5</v>
      </c>
      <c r="H309" s="22">
        <v>29</v>
      </c>
      <c r="I309" s="23">
        <v>8.2388698526702137E-2</v>
      </c>
      <c r="J309" s="22" t="s">
        <v>5</v>
      </c>
      <c r="K309" s="24">
        <v>1.3261924215104471E-4</v>
      </c>
      <c r="L309" s="22">
        <v>29</v>
      </c>
      <c r="M309" s="23">
        <v>0.34840631578817882</v>
      </c>
      <c r="N309" s="22" t="s">
        <v>5</v>
      </c>
      <c r="O309" s="23">
        <v>1.1809177658377787E-5</v>
      </c>
      <c r="P309" s="22">
        <v>30</v>
      </c>
      <c r="Q309" s="22">
        <v>20</v>
      </c>
      <c r="R309" s="22" t="s">
        <v>14</v>
      </c>
      <c r="S309" s="32">
        <f t="shared" si="5"/>
        <v>0.51188158477223356</v>
      </c>
      <c r="T309" s="93">
        <v>-7.3464729346517377</v>
      </c>
      <c r="U309" s="93">
        <v>0.40409958007938357</v>
      </c>
    </row>
    <row r="310" spans="1:34" x14ac:dyDescent="0.3">
      <c r="A310" s="139">
        <v>45267</v>
      </c>
      <c r="B310" s="22" t="s">
        <v>303</v>
      </c>
      <c r="C310" s="31">
        <v>290</v>
      </c>
      <c r="D310" s="31" t="s">
        <v>193</v>
      </c>
      <c r="E310" s="23">
        <v>0.51202436657947059</v>
      </c>
      <c r="F310" s="22" t="s">
        <v>5</v>
      </c>
      <c r="G310" s="23">
        <v>2.9219893338372324E-5</v>
      </c>
      <c r="H310" s="22">
        <v>18</v>
      </c>
      <c r="I310" s="24">
        <v>7.4117952797111517E-2</v>
      </c>
      <c r="J310" s="22" t="s">
        <v>5</v>
      </c>
      <c r="K310" s="24">
        <v>8.0728303751399311E-4</v>
      </c>
      <c r="L310" s="22">
        <v>18</v>
      </c>
      <c r="M310" s="23">
        <v>0.34839189132875559</v>
      </c>
      <c r="N310" s="22" t="s">
        <v>5</v>
      </c>
      <c r="O310" s="23">
        <v>9.9398206171066794E-6</v>
      </c>
      <c r="P310" s="22">
        <v>17</v>
      </c>
      <c r="Q310" s="22">
        <v>20</v>
      </c>
      <c r="R310" s="22" t="s">
        <v>14</v>
      </c>
      <c r="S310" s="32">
        <f t="shared" si="5"/>
        <v>0.51188366108134931</v>
      </c>
      <c r="T310" s="93">
        <v>-7.3059404399777872</v>
      </c>
      <c r="U310" s="93">
        <v>0.61162642654936361</v>
      </c>
    </row>
    <row r="311" spans="1:34" x14ac:dyDescent="0.3">
      <c r="A311" s="139">
        <v>45267</v>
      </c>
      <c r="B311" s="22" t="s">
        <v>304</v>
      </c>
      <c r="C311" s="31">
        <v>290</v>
      </c>
      <c r="D311" s="31" t="s">
        <v>193</v>
      </c>
      <c r="E311" s="23">
        <v>0.51201993683208091</v>
      </c>
      <c r="F311" s="22" t="s">
        <v>5</v>
      </c>
      <c r="G311" s="23">
        <v>1.3196657058730357E-5</v>
      </c>
      <c r="H311" s="22">
        <v>32</v>
      </c>
      <c r="I311" s="24">
        <v>7.5368745186197586E-2</v>
      </c>
      <c r="J311" s="22" t="s">
        <v>5</v>
      </c>
      <c r="K311" s="24">
        <v>3.7081436457896068E-4</v>
      </c>
      <c r="L311" s="22">
        <v>31</v>
      </c>
      <c r="M311" s="23">
        <v>0.34838898074722369</v>
      </c>
      <c r="N311" s="22" t="s">
        <v>5</v>
      </c>
      <c r="O311" s="23">
        <v>1.2984613117382551E-5</v>
      </c>
      <c r="P311" s="22">
        <v>33</v>
      </c>
      <c r="Q311" s="22">
        <v>20</v>
      </c>
      <c r="R311" s="22" t="s">
        <v>14</v>
      </c>
      <c r="S311" s="32">
        <f t="shared" si="5"/>
        <v>0.51187685683008421</v>
      </c>
      <c r="T311" s="93">
        <v>-7.4387690617250257</v>
      </c>
      <c r="U311" s="93">
        <v>0.33795835120796608</v>
      </c>
    </row>
    <row r="312" spans="1:34" x14ac:dyDescent="0.3">
      <c r="A312" s="139">
        <v>45267</v>
      </c>
      <c r="B312" s="22" t="s">
        <v>305</v>
      </c>
      <c r="C312" s="31">
        <v>290</v>
      </c>
      <c r="D312" s="31" t="s">
        <v>193</v>
      </c>
      <c r="E312" s="23">
        <v>0.51202233652146467</v>
      </c>
      <c r="F312" s="22" t="s">
        <v>5</v>
      </c>
      <c r="G312" s="23">
        <v>1.6059338681365867E-5</v>
      </c>
      <c r="H312" s="22">
        <v>31</v>
      </c>
      <c r="I312" s="24">
        <v>8.0333839363664811E-2</v>
      </c>
      <c r="J312" s="22" t="s">
        <v>5</v>
      </c>
      <c r="K312" s="24">
        <v>4.0428520356640619E-4</v>
      </c>
      <c r="L312" s="22">
        <v>33</v>
      </c>
      <c r="M312" s="23">
        <v>0.34841236973477197</v>
      </c>
      <c r="N312" s="22" t="s">
        <v>5</v>
      </c>
      <c r="O312" s="23">
        <v>8.5137810539155506E-6</v>
      </c>
      <c r="P312" s="22">
        <v>31</v>
      </c>
      <c r="Q312" s="22">
        <v>20</v>
      </c>
      <c r="R312" s="22" t="s">
        <v>14</v>
      </c>
      <c r="S312" s="32">
        <f t="shared" si="5"/>
        <v>0.51186983078625359</v>
      </c>
      <c r="T312" s="93">
        <v>-7.5759273884823397</v>
      </c>
      <c r="U312" s="93">
        <v>0.38160931810991411</v>
      </c>
    </row>
    <row r="313" spans="1:34" s="27" customFormat="1" x14ac:dyDescent="0.3">
      <c r="A313" s="134"/>
      <c r="B313" s="21"/>
      <c r="C313" s="31"/>
      <c r="D313" s="21"/>
      <c r="E313" s="32"/>
      <c r="F313" s="32"/>
      <c r="G313" s="32"/>
      <c r="H313" s="110"/>
      <c r="I313" s="32"/>
      <c r="J313" s="32"/>
      <c r="K313" s="33"/>
      <c r="L313" s="110"/>
      <c r="M313" s="32"/>
      <c r="N313" s="32"/>
      <c r="O313" s="23"/>
      <c r="P313" s="22"/>
      <c r="Q313" s="22"/>
      <c r="R313" s="31"/>
      <c r="S313" s="32"/>
      <c r="T313" s="93"/>
      <c r="U313" s="93"/>
      <c r="V313" s="115"/>
      <c r="W313" s="28"/>
      <c r="X313" s="28"/>
      <c r="Y313" s="26"/>
      <c r="Z313" s="26"/>
      <c r="AA313" s="26"/>
      <c r="AB313" s="26"/>
      <c r="AC313" s="26"/>
      <c r="AD313" s="26"/>
      <c r="AE313" s="26"/>
      <c r="AF313" s="26"/>
      <c r="AG313" s="26"/>
      <c r="AH313" s="26"/>
    </row>
    <row r="314" spans="1:34" x14ac:dyDescent="0.3">
      <c r="A314" s="91">
        <v>45365</v>
      </c>
      <c r="B314" s="92" t="s">
        <v>192</v>
      </c>
      <c r="C314" s="31">
        <v>290</v>
      </c>
      <c r="D314" s="92" t="s">
        <v>193</v>
      </c>
      <c r="E314" s="32">
        <v>0.51212340262789868</v>
      </c>
      <c r="F314" s="32" t="s">
        <v>5</v>
      </c>
      <c r="G314" s="32">
        <v>2.3699122700306944E-5</v>
      </c>
      <c r="H314" s="110">
        <v>28</v>
      </c>
      <c r="I314" s="32">
        <v>0.10571341347469038</v>
      </c>
      <c r="J314" s="32" t="s">
        <v>5</v>
      </c>
      <c r="K314" s="33">
        <v>1.1385106008370862E-3</v>
      </c>
      <c r="L314" s="110">
        <v>30</v>
      </c>
      <c r="M314" s="32">
        <v>0.34841873327321804</v>
      </c>
      <c r="N314" s="32" t="s">
        <v>5</v>
      </c>
      <c r="O314" s="23">
        <v>1.6468260042879464E-5</v>
      </c>
      <c r="P314" s="22">
        <v>29</v>
      </c>
      <c r="Q314" s="22">
        <v>15</v>
      </c>
      <c r="R314" s="31" t="s">
        <v>120</v>
      </c>
      <c r="S314" s="32">
        <f t="shared" si="5"/>
        <v>0.51192271631723141</v>
      </c>
      <c r="T314" s="93">
        <v>-6.5435269205282864</v>
      </c>
      <c r="U314" s="93">
        <v>0.51045601703915011</v>
      </c>
    </row>
    <row r="315" spans="1:34" x14ac:dyDescent="0.3">
      <c r="A315" s="91">
        <v>45365</v>
      </c>
      <c r="B315" s="92" t="s">
        <v>194</v>
      </c>
      <c r="C315" s="31">
        <v>290</v>
      </c>
      <c r="D315" s="92" t="s">
        <v>193</v>
      </c>
      <c r="E315" s="32">
        <v>0.51210760357358542</v>
      </c>
      <c r="F315" s="32" t="s">
        <v>5</v>
      </c>
      <c r="G315" s="32">
        <v>2.3751565107839494E-5</v>
      </c>
      <c r="H315" s="110">
        <v>35</v>
      </c>
      <c r="I315" s="32">
        <v>9.9721421175891778E-2</v>
      </c>
      <c r="J315" s="32" t="s">
        <v>5</v>
      </c>
      <c r="K315" s="33">
        <v>1.4721735755919044E-3</v>
      </c>
      <c r="L315" s="110">
        <v>35</v>
      </c>
      <c r="M315" s="32">
        <v>0.34841362474702853</v>
      </c>
      <c r="N315" s="32" t="s">
        <v>5</v>
      </c>
      <c r="O315" s="23">
        <v>1.5371325833145156E-5</v>
      </c>
      <c r="P315" s="22">
        <v>34</v>
      </c>
      <c r="Q315" s="22">
        <v>15</v>
      </c>
      <c r="R315" s="31" t="s">
        <v>120</v>
      </c>
      <c r="S315" s="32">
        <f t="shared" si="5"/>
        <v>0.51191829245920095</v>
      </c>
      <c r="T315" s="93">
        <v>-6.6298868949177248</v>
      </c>
      <c r="U315" s="93">
        <v>0.51307878653107619</v>
      </c>
    </row>
    <row r="316" spans="1:34" x14ac:dyDescent="0.3">
      <c r="A316" s="91">
        <v>45365</v>
      </c>
      <c r="B316" s="92" t="s">
        <v>195</v>
      </c>
      <c r="C316" s="31">
        <v>290</v>
      </c>
      <c r="D316" s="92" t="s">
        <v>193</v>
      </c>
      <c r="E316" s="32">
        <v>0.51210946303154936</v>
      </c>
      <c r="F316" s="32" t="s">
        <v>5</v>
      </c>
      <c r="G316" s="32">
        <v>5.734258136882541E-5</v>
      </c>
      <c r="H316" s="110">
        <v>24</v>
      </c>
      <c r="I316" s="32">
        <v>0.10240306064574317</v>
      </c>
      <c r="J316" s="32" t="s">
        <v>5</v>
      </c>
      <c r="K316" s="33">
        <v>2.0085674552664567E-4</v>
      </c>
      <c r="L316" s="110">
        <v>24</v>
      </c>
      <c r="M316" s="32">
        <v>0.34842407339461084</v>
      </c>
      <c r="N316" s="32" t="s">
        <v>5</v>
      </c>
      <c r="O316" s="23">
        <v>2.516825912315907E-5</v>
      </c>
      <c r="P316" s="22">
        <v>25</v>
      </c>
      <c r="Q316" s="22">
        <v>15</v>
      </c>
      <c r="R316" s="31" t="s">
        <v>120</v>
      </c>
      <c r="S316" s="32">
        <f t="shared" si="5"/>
        <v>0.51191506109364437</v>
      </c>
      <c r="T316" s="93">
        <v>-6.6929677272553612</v>
      </c>
      <c r="U316" s="93">
        <v>1.1393590758409928</v>
      </c>
    </row>
    <row r="317" spans="1:34" x14ac:dyDescent="0.3">
      <c r="A317" s="97">
        <v>44995</v>
      </c>
      <c r="B317" s="31" t="s">
        <v>344</v>
      </c>
      <c r="C317" s="31">
        <v>290</v>
      </c>
      <c r="D317" s="31" t="s">
        <v>193</v>
      </c>
      <c r="E317" s="98">
        <v>0.5121257663629819</v>
      </c>
      <c r="F317" s="31" t="s">
        <v>5</v>
      </c>
      <c r="G317" s="32">
        <v>2.2325504476572807E-5</v>
      </c>
      <c r="H317" s="31">
        <v>26</v>
      </c>
      <c r="I317" s="33">
        <v>0.11315851423606933</v>
      </c>
      <c r="J317" s="31" t="s">
        <v>5</v>
      </c>
      <c r="K317" s="33">
        <v>1.1700415507967681E-3</v>
      </c>
      <c r="L317" s="31">
        <v>27</v>
      </c>
      <c r="M317" s="32">
        <v>0.34839584391303358</v>
      </c>
      <c r="N317" s="31" t="s">
        <v>5</v>
      </c>
      <c r="O317" s="32">
        <v>1.6576160407764764E-5</v>
      </c>
      <c r="P317" s="31">
        <v>26</v>
      </c>
      <c r="Q317" s="22">
        <v>15</v>
      </c>
      <c r="R317" s="31" t="s">
        <v>14</v>
      </c>
      <c r="S317" s="32">
        <f t="shared" si="5"/>
        <v>0.51191094627538669</v>
      </c>
      <c r="T317" s="93">
        <v>-6.7732948075782673</v>
      </c>
      <c r="U317" s="94">
        <v>0.48577504755541417</v>
      </c>
    </row>
    <row r="318" spans="1:34" x14ac:dyDescent="0.3">
      <c r="A318" s="91">
        <v>45365</v>
      </c>
      <c r="B318" s="92" t="s">
        <v>196</v>
      </c>
      <c r="C318" s="31">
        <v>290</v>
      </c>
      <c r="D318" s="92" t="s">
        <v>193</v>
      </c>
      <c r="E318" s="32">
        <v>0.51210545740852031</v>
      </c>
      <c r="F318" s="32" t="s">
        <v>5</v>
      </c>
      <c r="G318" s="32">
        <v>2.8450259556282646E-5</v>
      </c>
      <c r="H318" s="110">
        <v>27</v>
      </c>
      <c r="I318" s="32">
        <v>0.11035669886575904</v>
      </c>
      <c r="J318" s="32" t="s">
        <v>5</v>
      </c>
      <c r="K318" s="33">
        <v>8.902761158090845E-4</v>
      </c>
      <c r="L318" s="110">
        <v>28</v>
      </c>
      <c r="M318" s="32">
        <v>0.34841305042792026</v>
      </c>
      <c r="N318" s="32" t="s">
        <v>5</v>
      </c>
      <c r="O318" s="23">
        <v>1.4987394873256833E-5</v>
      </c>
      <c r="P318" s="22">
        <v>26</v>
      </c>
      <c r="Q318" s="22">
        <v>15</v>
      </c>
      <c r="R318" s="31" t="s">
        <v>120</v>
      </c>
      <c r="S318" s="32">
        <f t="shared" si="5"/>
        <v>0.51189595628633688</v>
      </c>
      <c r="T318" s="93">
        <v>-7.0659206245748951</v>
      </c>
      <c r="U318" s="93">
        <v>0.59489480813126172</v>
      </c>
    </row>
    <row r="319" spans="1:34" x14ac:dyDescent="0.3">
      <c r="A319" s="91">
        <v>45365</v>
      </c>
      <c r="B319" s="92" t="s">
        <v>197</v>
      </c>
      <c r="C319" s="31">
        <v>290</v>
      </c>
      <c r="D319" s="92" t="s">
        <v>193</v>
      </c>
      <c r="E319" s="32">
        <v>0.51208914366515368</v>
      </c>
      <c r="F319" s="32" t="s">
        <v>5</v>
      </c>
      <c r="G319" s="32">
        <v>1.5998955987575429E-5</v>
      </c>
      <c r="H319" s="110">
        <v>35</v>
      </c>
      <c r="I319" s="32">
        <v>0.10241221576013861</v>
      </c>
      <c r="J319" s="32" t="s">
        <v>5</v>
      </c>
      <c r="K319" s="33">
        <v>7.1726973660185002E-4</v>
      </c>
      <c r="L319" s="110">
        <v>35</v>
      </c>
      <c r="M319" s="32">
        <v>0.34843789762567068</v>
      </c>
      <c r="N319" s="32" t="s">
        <v>5</v>
      </c>
      <c r="O319" s="23">
        <v>1.7740437271648594E-5</v>
      </c>
      <c r="P319" s="22">
        <v>38</v>
      </c>
      <c r="Q319" s="22">
        <v>15</v>
      </c>
      <c r="R319" s="31" t="s">
        <v>120</v>
      </c>
      <c r="S319" s="32">
        <f t="shared" si="5"/>
        <v>0.51189472434718242</v>
      </c>
      <c r="T319" s="93">
        <v>-7.0899698216997376</v>
      </c>
      <c r="U319" s="93">
        <v>0.37848623727139979</v>
      </c>
    </row>
    <row r="320" spans="1:34" x14ac:dyDescent="0.3">
      <c r="A320" s="91">
        <v>45365</v>
      </c>
      <c r="B320" s="92" t="s">
        <v>198</v>
      </c>
      <c r="C320" s="31">
        <v>290</v>
      </c>
      <c r="D320" s="92" t="s">
        <v>193</v>
      </c>
      <c r="E320" s="32">
        <v>0.51207069054678989</v>
      </c>
      <c r="F320" s="32" t="s">
        <v>5</v>
      </c>
      <c r="G320" s="32">
        <v>1.8198574995815075E-5</v>
      </c>
      <c r="H320" s="110">
        <v>35</v>
      </c>
      <c r="I320" s="32">
        <v>0.1123174938038607</v>
      </c>
      <c r="J320" s="32" t="s">
        <v>5</v>
      </c>
      <c r="K320" s="33">
        <v>1.2796107585185056E-3</v>
      </c>
      <c r="L320" s="110">
        <v>36</v>
      </c>
      <c r="M320" s="32">
        <v>0.34842140397648741</v>
      </c>
      <c r="N320" s="32" t="s">
        <v>5</v>
      </c>
      <c r="O320" s="23">
        <v>1.4917209903549804E-5</v>
      </c>
      <c r="P320" s="22">
        <v>34</v>
      </c>
      <c r="Q320" s="22">
        <v>15</v>
      </c>
      <c r="R320" s="31" t="s">
        <v>120</v>
      </c>
      <c r="S320" s="32">
        <f t="shared" si="5"/>
        <v>0.51185746705211688</v>
      </c>
      <c r="T320" s="93">
        <v>-7.8172849899360575</v>
      </c>
      <c r="U320" s="93">
        <v>0.41554106765582804</v>
      </c>
    </row>
    <row r="321" spans="1:21" x14ac:dyDescent="0.3">
      <c r="A321" s="91">
        <v>45365</v>
      </c>
      <c r="B321" s="92" t="s">
        <v>199</v>
      </c>
      <c r="C321" s="31">
        <v>290</v>
      </c>
      <c r="D321" s="92" t="s">
        <v>193</v>
      </c>
      <c r="E321" s="32">
        <v>0.51202273520361141</v>
      </c>
      <c r="F321" s="32" t="s">
        <v>5</v>
      </c>
      <c r="G321" s="32">
        <v>4.7690495775972663E-5</v>
      </c>
      <c r="H321" s="110">
        <v>17</v>
      </c>
      <c r="I321" s="32">
        <v>9.6973069002144321E-2</v>
      </c>
      <c r="J321" s="32" t="s">
        <v>5</v>
      </c>
      <c r="K321" s="33">
        <v>3.8243714526842577E-3</v>
      </c>
      <c r="L321" s="110">
        <v>17</v>
      </c>
      <c r="M321" s="32">
        <v>0.34840043339573806</v>
      </c>
      <c r="N321" s="32" t="s">
        <v>5</v>
      </c>
      <c r="O321" s="23">
        <v>2.9541865037535808E-5</v>
      </c>
      <c r="P321" s="22">
        <v>17</v>
      </c>
      <c r="Q321" s="22">
        <v>15</v>
      </c>
      <c r="R321" s="31" t="s">
        <v>120</v>
      </c>
      <c r="S321" s="32">
        <f t="shared" si="5"/>
        <v>0.51183864156012326</v>
      </c>
      <c r="T321" s="93">
        <v>-8.1847852567262791</v>
      </c>
      <c r="U321" s="93">
        <v>0.96576600016444525</v>
      </c>
    </row>
    <row r="322" spans="1:21" x14ac:dyDescent="0.3">
      <c r="A322" s="27"/>
      <c r="B322" s="27"/>
      <c r="C322" s="27"/>
      <c r="D322" s="27"/>
      <c r="E322" s="27"/>
      <c r="F322" s="27"/>
      <c r="G322" s="27"/>
      <c r="H322" s="27"/>
      <c r="I322" s="27"/>
      <c r="J322" s="27"/>
      <c r="K322" s="27"/>
      <c r="L322" s="27"/>
      <c r="M322" s="27"/>
      <c r="N322" s="27"/>
      <c r="O322" s="27"/>
      <c r="P322" s="27"/>
      <c r="Q322" s="27"/>
      <c r="R322" s="27"/>
      <c r="S322" s="32"/>
      <c r="T322" s="93"/>
      <c r="U322" s="27"/>
    </row>
    <row r="323" spans="1:21" x14ac:dyDescent="0.3">
      <c r="A323" s="91">
        <v>45365</v>
      </c>
      <c r="B323" s="92" t="s">
        <v>200</v>
      </c>
      <c r="C323" s="31">
        <v>290</v>
      </c>
      <c r="D323" s="92" t="s">
        <v>193</v>
      </c>
      <c r="E323" s="32">
        <v>0.51218220229486833</v>
      </c>
      <c r="F323" s="32" t="s">
        <v>5</v>
      </c>
      <c r="G323" s="32">
        <v>2.9955477474411121E-5</v>
      </c>
      <c r="H323" s="110">
        <v>17</v>
      </c>
      <c r="I323" s="32">
        <v>0.13235260558735087</v>
      </c>
      <c r="J323" s="32" t="s">
        <v>5</v>
      </c>
      <c r="K323" s="33">
        <v>3.6295122513601891E-4</v>
      </c>
      <c r="L323" s="110">
        <v>18</v>
      </c>
      <c r="M323" s="32">
        <v>0.34844400827526495</v>
      </c>
      <c r="N323" s="32" t="s">
        <v>5</v>
      </c>
      <c r="O323" s="23">
        <v>1.4540089796282631E-5</v>
      </c>
      <c r="P323" s="22">
        <v>17</v>
      </c>
      <c r="Q323" s="22">
        <v>15</v>
      </c>
      <c r="R323" s="31" t="s">
        <v>120</v>
      </c>
      <c r="S323" s="32">
        <f t="shared" si="5"/>
        <v>0.51193094415032947</v>
      </c>
      <c r="T323" s="93">
        <v>-6.3829079651422926</v>
      </c>
      <c r="U323" s="93">
        <v>0.62045756240586325</v>
      </c>
    </row>
    <row r="324" spans="1:21" x14ac:dyDescent="0.3">
      <c r="A324" s="91">
        <v>45365</v>
      </c>
      <c r="B324" s="92" t="s">
        <v>201</v>
      </c>
      <c r="C324" s="31">
        <v>290</v>
      </c>
      <c r="D324" s="92" t="s">
        <v>193</v>
      </c>
      <c r="E324" s="32">
        <v>0.5121652871455471</v>
      </c>
      <c r="F324" s="32" t="s">
        <v>5</v>
      </c>
      <c r="G324" s="32">
        <v>2.5164296014365795E-5</v>
      </c>
      <c r="H324" s="110">
        <v>24</v>
      </c>
      <c r="I324" s="32">
        <v>0.12843353535723545</v>
      </c>
      <c r="J324" s="32" t="s">
        <v>5</v>
      </c>
      <c r="K324" s="33">
        <v>2.0935651476240986E-3</v>
      </c>
      <c r="L324" s="110">
        <v>24</v>
      </c>
      <c r="M324" s="32">
        <v>0.34843671716201163</v>
      </c>
      <c r="N324" s="32" t="s">
        <v>5</v>
      </c>
      <c r="O324" s="23">
        <v>1.8098025217198452E-5</v>
      </c>
      <c r="P324" s="22">
        <v>23</v>
      </c>
      <c r="Q324" s="22">
        <v>15</v>
      </c>
      <c r="R324" s="31" t="s">
        <v>120</v>
      </c>
      <c r="S324" s="32">
        <f t="shared" si="5"/>
        <v>0.51192146896269208</v>
      </c>
      <c r="T324" s="93">
        <v>-6.5678770477994863</v>
      </c>
      <c r="U324" s="93">
        <v>0.53899879757198754</v>
      </c>
    </row>
    <row r="325" spans="1:21" x14ac:dyDescent="0.3">
      <c r="A325" s="91">
        <v>45365</v>
      </c>
      <c r="B325" s="92" t="s">
        <v>202</v>
      </c>
      <c r="C325" s="31">
        <v>290</v>
      </c>
      <c r="D325" s="92" t="s">
        <v>193</v>
      </c>
      <c r="E325" s="32">
        <v>0.51208441529455995</v>
      </c>
      <c r="F325" s="32" t="s">
        <v>5</v>
      </c>
      <c r="G325" s="32">
        <v>1.9648363481104792E-5</v>
      </c>
      <c r="H325" s="110">
        <v>27</v>
      </c>
      <c r="I325" s="32">
        <v>8.6567040325030847E-2</v>
      </c>
      <c r="J325" s="32" t="s">
        <v>5</v>
      </c>
      <c r="K325" s="33">
        <v>4.0726520496144119E-3</v>
      </c>
      <c r="L325" s="110">
        <v>28</v>
      </c>
      <c r="M325" s="32">
        <v>0.3484289069744812</v>
      </c>
      <c r="N325" s="32" t="s">
        <v>5</v>
      </c>
      <c r="O325" s="23">
        <v>1.3398790303304372E-5</v>
      </c>
      <c r="P325" s="22">
        <v>27</v>
      </c>
      <c r="Q325" s="22">
        <v>15</v>
      </c>
      <c r="R325" s="31" t="s">
        <v>120</v>
      </c>
      <c r="S325" s="32">
        <f t="shared" si="5"/>
        <v>0.5119200764526175</v>
      </c>
      <c r="T325" s="93">
        <v>-6.5950608167064662</v>
      </c>
      <c r="U325" s="93">
        <v>0.46566638212094763</v>
      </c>
    </row>
    <row r="326" spans="1:21" x14ac:dyDescent="0.3">
      <c r="A326" s="91">
        <v>45365</v>
      </c>
      <c r="B326" s="92" t="s">
        <v>203</v>
      </c>
      <c r="C326" s="31">
        <v>290</v>
      </c>
      <c r="D326" s="92" t="s">
        <v>193</v>
      </c>
      <c r="E326" s="32">
        <v>0.51210247610360671</v>
      </c>
      <c r="F326" s="32" t="s">
        <v>5</v>
      </c>
      <c r="G326" s="32">
        <v>2.9583891030827932E-5</v>
      </c>
      <c r="H326" s="110">
        <v>34</v>
      </c>
      <c r="I326" s="32">
        <v>0.10439619499289846</v>
      </c>
      <c r="J326" s="32" t="s">
        <v>5</v>
      </c>
      <c r="K326" s="33">
        <v>2.0001735989674972E-3</v>
      </c>
      <c r="L326" s="110">
        <v>33</v>
      </c>
      <c r="M326" s="32">
        <v>0.34840550887939176</v>
      </c>
      <c r="N326" s="32" t="s">
        <v>5</v>
      </c>
      <c r="O326" s="23">
        <v>1.8245477821560441E-5</v>
      </c>
      <c r="P326" s="22">
        <v>34</v>
      </c>
      <c r="Q326" s="22">
        <v>12</v>
      </c>
      <c r="R326" s="31" t="s">
        <v>120</v>
      </c>
      <c r="S326" s="32">
        <f t="shared" si="5"/>
        <v>0.51190429040008822</v>
      </c>
      <c r="T326" s="93">
        <v>-6.9032269203084251</v>
      </c>
      <c r="U326" s="93">
        <v>0.61964287735482948</v>
      </c>
    </row>
    <row r="327" spans="1:21" x14ac:dyDescent="0.3">
      <c r="A327" s="91">
        <v>45365</v>
      </c>
      <c r="B327" s="92" t="s">
        <v>204</v>
      </c>
      <c r="C327" s="31">
        <v>290</v>
      </c>
      <c r="D327" s="92" t="s">
        <v>193</v>
      </c>
      <c r="E327" s="32">
        <v>0.51214920616693604</v>
      </c>
      <c r="F327" s="32" t="s">
        <v>5</v>
      </c>
      <c r="G327" s="32">
        <v>3.2167092128739972E-5</v>
      </c>
      <c r="H327" s="110">
        <v>6</v>
      </c>
      <c r="I327" s="32">
        <v>0.13478440429594826</v>
      </c>
      <c r="J327" s="32" t="s">
        <v>5</v>
      </c>
      <c r="K327" s="33">
        <v>1.9776136990636351E-3</v>
      </c>
      <c r="L327" s="110">
        <v>7</v>
      </c>
      <c r="M327" s="32">
        <v>0.3484460481324107</v>
      </c>
      <c r="N327" s="32" t="s">
        <v>5</v>
      </c>
      <c r="O327" s="23">
        <v>7.0131723676578945E-5</v>
      </c>
      <c r="P327" s="22">
        <v>7</v>
      </c>
      <c r="Q327" s="22">
        <v>12</v>
      </c>
      <c r="R327" s="31" t="s">
        <v>120</v>
      </c>
      <c r="S327" s="32">
        <f t="shared" si="5"/>
        <v>0.51189333149649874</v>
      </c>
      <c r="T327" s="93">
        <v>-7.1171602397790412</v>
      </c>
      <c r="U327" s="93">
        <v>0.66518880102747269</v>
      </c>
    </row>
    <row r="328" spans="1:21" x14ac:dyDescent="0.3">
      <c r="A328" s="91">
        <v>45365</v>
      </c>
      <c r="B328" s="92" t="s">
        <v>205</v>
      </c>
      <c r="C328" s="31">
        <v>290</v>
      </c>
      <c r="D328" s="92" t="s">
        <v>193</v>
      </c>
      <c r="E328" s="32">
        <v>0.51211501594919928</v>
      </c>
      <c r="F328" s="32" t="s">
        <v>5</v>
      </c>
      <c r="G328" s="32">
        <v>3.1149762776629697E-5</v>
      </c>
      <c r="H328" s="110">
        <v>33</v>
      </c>
      <c r="I328" s="32">
        <v>0.1320481134123673</v>
      </c>
      <c r="J328" s="32" t="s">
        <v>5</v>
      </c>
      <c r="K328" s="33">
        <v>5.5471507404582093E-3</v>
      </c>
      <c r="L328" s="110">
        <v>34</v>
      </c>
      <c r="M328" s="32">
        <v>0.34840455517297253</v>
      </c>
      <c r="N328" s="32" t="s">
        <v>5</v>
      </c>
      <c r="O328" s="23">
        <v>1.742611225065039E-5</v>
      </c>
      <c r="P328" s="22">
        <v>32</v>
      </c>
      <c r="Q328" s="22">
        <v>12</v>
      </c>
      <c r="R328" s="31" t="s">
        <v>120</v>
      </c>
      <c r="S328" s="32">
        <f t="shared" si="5"/>
        <v>0.51186433585250901</v>
      </c>
      <c r="T328" s="93">
        <v>-7.6831962778067808</v>
      </c>
      <c r="U328" s="93">
        <v>0.67507602465022198</v>
      </c>
    </row>
    <row r="329" spans="1:21" x14ac:dyDescent="0.3">
      <c r="A329" s="91">
        <v>45365</v>
      </c>
      <c r="B329" s="92" t="s">
        <v>206</v>
      </c>
      <c r="C329" s="31">
        <v>290</v>
      </c>
      <c r="D329" s="92" t="s">
        <v>193</v>
      </c>
      <c r="E329" s="32">
        <v>0.51209840799886663</v>
      </c>
      <c r="F329" s="32" t="s">
        <v>5</v>
      </c>
      <c r="G329" s="32">
        <v>4.0421137333929369E-5</v>
      </c>
      <c r="H329" s="110">
        <v>12</v>
      </c>
      <c r="I329" s="32">
        <v>0.14392075455335893</v>
      </c>
      <c r="J329" s="32" t="s">
        <v>5</v>
      </c>
      <c r="K329" s="33">
        <v>1.0583615101739964E-3</v>
      </c>
      <c r="L329" s="110">
        <v>13</v>
      </c>
      <c r="M329" s="32">
        <v>0.34842921094312646</v>
      </c>
      <c r="N329" s="32" t="s">
        <v>5</v>
      </c>
      <c r="O329" s="23">
        <v>2.7913589706502283E-5</v>
      </c>
      <c r="P329" s="22">
        <v>13</v>
      </c>
      <c r="Q329" s="22">
        <v>12</v>
      </c>
      <c r="R329" s="31" t="s">
        <v>120</v>
      </c>
      <c r="S329" s="32">
        <f t="shared" si="5"/>
        <v>0.51182518888399364</v>
      </c>
      <c r="T329" s="93">
        <v>-8.4474005481804948</v>
      </c>
      <c r="U329" s="93">
        <v>0.81633606336703246</v>
      </c>
    </row>
    <row r="330" spans="1:21" x14ac:dyDescent="0.3">
      <c r="A330" s="27"/>
      <c r="B330" s="27"/>
      <c r="C330" s="27"/>
      <c r="D330" s="27"/>
      <c r="E330" s="27"/>
      <c r="F330" s="27"/>
      <c r="G330" s="27"/>
      <c r="H330" s="27"/>
      <c r="I330" s="27"/>
      <c r="J330" s="27"/>
      <c r="K330" s="27"/>
      <c r="L330" s="27"/>
      <c r="M330" s="27"/>
      <c r="N330" s="27"/>
      <c r="O330" s="27"/>
      <c r="P330" s="27"/>
      <c r="Q330" s="27"/>
      <c r="R330" s="27"/>
      <c r="S330" s="27"/>
      <c r="T330" s="27"/>
      <c r="U330" s="27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00"/>
  <sheetViews>
    <sheetView topLeftCell="A86" workbookViewId="0">
      <selection activeCell="C100" sqref="C100"/>
    </sheetView>
  </sheetViews>
  <sheetFormatPr baseColWidth="10" defaultRowHeight="14.4" x14ac:dyDescent="0.3"/>
  <cols>
    <col min="1" max="1" width="14.21875" style="6" customWidth="1"/>
    <col min="2" max="2" width="16" style="6" customWidth="1"/>
    <col min="3" max="3" width="21.5546875" style="6" customWidth="1"/>
    <col min="4" max="4" width="24.6640625" style="6" customWidth="1"/>
    <col min="5" max="7" width="11.5546875" style="6"/>
    <col min="8" max="8" width="25.5546875" style="6" customWidth="1"/>
    <col min="9" max="13" width="11.5546875" style="6"/>
    <col min="14" max="14" width="16.6640625" style="6" bestFit="1" customWidth="1"/>
    <col min="15" max="15" width="11.5546875" style="6"/>
    <col min="16" max="16" width="15" style="6" customWidth="1"/>
    <col min="17" max="16384" width="11.5546875" style="6"/>
  </cols>
  <sheetData>
    <row r="1" spans="1:52" x14ac:dyDescent="0.3">
      <c r="A1" s="34" t="s">
        <v>211</v>
      </c>
    </row>
    <row r="2" spans="1:52" s="45" customFormat="1" ht="17.399999999999999" x14ac:dyDescent="0.3">
      <c r="A2" s="35" t="s">
        <v>15</v>
      </c>
      <c r="B2" s="35" t="s">
        <v>1</v>
      </c>
      <c r="C2" s="36"/>
      <c r="D2" s="37" t="s">
        <v>16</v>
      </c>
      <c r="E2" s="38"/>
      <c r="F2" s="37" t="s">
        <v>6</v>
      </c>
      <c r="G2" s="37" t="s">
        <v>7</v>
      </c>
      <c r="H2" s="37" t="s">
        <v>17</v>
      </c>
      <c r="I2" s="38"/>
      <c r="J2" s="37" t="s">
        <v>6</v>
      </c>
      <c r="K2" s="37" t="s">
        <v>7</v>
      </c>
      <c r="L2" s="37" t="s">
        <v>18</v>
      </c>
      <c r="M2" s="38"/>
      <c r="N2" s="37" t="s">
        <v>6</v>
      </c>
      <c r="O2" s="39" t="s">
        <v>7</v>
      </c>
      <c r="P2" s="36" t="s">
        <v>347</v>
      </c>
      <c r="Q2" s="40"/>
      <c r="R2" s="40"/>
      <c r="S2" s="40"/>
      <c r="T2" s="40"/>
      <c r="U2" s="40"/>
      <c r="V2" s="40"/>
      <c r="W2" s="40"/>
      <c r="X2" s="40"/>
      <c r="Y2" s="41"/>
      <c r="Z2" s="41"/>
      <c r="AA2" s="41"/>
      <c r="AB2" s="41"/>
      <c r="AC2" s="41"/>
      <c r="AD2" s="42"/>
      <c r="AE2" s="43"/>
      <c r="AF2" s="42"/>
      <c r="AG2" s="42"/>
      <c r="AH2" s="42"/>
      <c r="AI2" s="43"/>
      <c r="AJ2" s="42"/>
      <c r="AK2" s="42"/>
      <c r="AL2" s="42"/>
      <c r="AM2" s="43"/>
      <c r="AN2" s="42"/>
      <c r="AO2" s="42"/>
      <c r="AP2" s="41"/>
      <c r="AQ2" s="41"/>
      <c r="AR2" s="41"/>
      <c r="AS2" s="41"/>
      <c r="AT2" s="40" t="s">
        <v>19</v>
      </c>
      <c r="AU2" s="44" t="s">
        <v>20</v>
      </c>
    </row>
    <row r="3" spans="1:52" s="52" customFormat="1" x14ac:dyDescent="0.3">
      <c r="A3" s="46">
        <v>44994</v>
      </c>
      <c r="B3" s="47"/>
      <c r="C3" s="48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8"/>
      <c r="Q3" s="48"/>
      <c r="R3" s="48"/>
      <c r="S3" s="48"/>
      <c r="T3" s="50"/>
      <c r="U3" s="48"/>
      <c r="V3" s="51"/>
      <c r="W3" s="51"/>
      <c r="X3" s="51"/>
      <c r="Y3" s="51"/>
      <c r="Z3" s="51"/>
      <c r="AA3" s="51"/>
      <c r="AB3" s="51"/>
      <c r="AC3" s="51"/>
      <c r="AD3" s="48"/>
      <c r="AE3" s="48"/>
      <c r="AF3" s="48"/>
      <c r="AG3" s="48"/>
      <c r="AH3" s="48"/>
      <c r="AI3" s="49"/>
      <c r="AJ3" s="49"/>
      <c r="AK3" s="49"/>
      <c r="AL3" s="49"/>
      <c r="AM3" s="49"/>
      <c r="AN3" s="49"/>
      <c r="AO3" s="49"/>
      <c r="AP3" s="49"/>
      <c r="AQ3" s="49"/>
      <c r="AR3" s="49"/>
      <c r="AS3" s="49"/>
      <c r="AT3" s="49"/>
      <c r="AU3" s="48"/>
      <c r="AV3" s="48"/>
      <c r="AW3" s="48"/>
      <c r="AX3" s="48"/>
      <c r="AY3" s="51"/>
      <c r="AZ3" s="48"/>
    </row>
    <row r="4" spans="1:52" s="25" customFormat="1" x14ac:dyDescent="0.3">
      <c r="A4" s="115">
        <v>7</v>
      </c>
      <c r="B4" s="115" t="s">
        <v>212</v>
      </c>
      <c r="D4" s="23">
        <v>0.51245497095627346</v>
      </c>
      <c r="E4" s="22" t="s">
        <v>5</v>
      </c>
      <c r="F4" s="23">
        <v>3.0410514330024058E-5</v>
      </c>
      <c r="G4" s="22">
        <v>46</v>
      </c>
      <c r="H4" s="24">
        <v>7.5198842921543663E-2</v>
      </c>
      <c r="I4" s="22" t="s">
        <v>5</v>
      </c>
      <c r="J4" s="24">
        <v>1.1280720296335729E-4</v>
      </c>
      <c r="K4" s="22">
        <v>49</v>
      </c>
      <c r="L4" s="23">
        <v>0.34839217296215702</v>
      </c>
      <c r="M4" s="22" t="s">
        <v>5</v>
      </c>
      <c r="N4" s="23">
        <v>2.1722977956795677E-5</v>
      </c>
      <c r="O4" s="22">
        <v>48</v>
      </c>
      <c r="P4" s="115">
        <v>133</v>
      </c>
      <c r="U4" s="115"/>
    </row>
    <row r="5" spans="1:52" s="25" customFormat="1" x14ac:dyDescent="0.3">
      <c r="A5" s="115">
        <v>8</v>
      </c>
      <c r="B5" s="115" t="s">
        <v>212</v>
      </c>
      <c r="D5" s="23">
        <v>0.51246288109597715</v>
      </c>
      <c r="E5" s="22" t="s">
        <v>5</v>
      </c>
      <c r="F5" s="23">
        <v>3.616707658026428E-5</v>
      </c>
      <c r="G5" s="22">
        <v>51</v>
      </c>
      <c r="H5" s="24">
        <v>7.4629870898160935E-2</v>
      </c>
      <c r="I5" s="22" t="s">
        <v>5</v>
      </c>
      <c r="J5" s="24">
        <v>8.696623260275152E-5</v>
      </c>
      <c r="K5" s="22">
        <v>52</v>
      </c>
      <c r="L5" s="23">
        <v>0.34837311218980788</v>
      </c>
      <c r="M5" s="22" t="s">
        <v>5</v>
      </c>
      <c r="N5" s="23">
        <v>2.7012916480594399E-5</v>
      </c>
      <c r="O5" s="22">
        <v>51</v>
      </c>
      <c r="P5" s="115">
        <v>133</v>
      </c>
      <c r="U5" s="115"/>
    </row>
    <row r="6" spans="1:52" s="25" customFormat="1" x14ac:dyDescent="0.3">
      <c r="A6" s="115">
        <v>14</v>
      </c>
      <c r="B6" s="115" t="s">
        <v>212</v>
      </c>
      <c r="D6" s="23">
        <v>0.51243210635494152</v>
      </c>
      <c r="E6" s="22" t="s">
        <v>5</v>
      </c>
      <c r="F6" s="23">
        <v>4.6697575290684106E-5</v>
      </c>
      <c r="G6" s="22">
        <v>52</v>
      </c>
      <c r="H6" s="24">
        <v>7.4312659815073429E-2</v>
      </c>
      <c r="I6" s="22" t="s">
        <v>5</v>
      </c>
      <c r="J6" s="24">
        <v>2.1087767265543414E-4</v>
      </c>
      <c r="K6" s="22">
        <v>52</v>
      </c>
      <c r="L6" s="23">
        <v>0.34838310856053778</v>
      </c>
      <c r="M6" s="22" t="s">
        <v>5</v>
      </c>
      <c r="N6" s="23">
        <v>2.4233604462762677E-5</v>
      </c>
      <c r="O6" s="22">
        <v>51</v>
      </c>
      <c r="P6" s="115">
        <v>133</v>
      </c>
      <c r="U6" s="115"/>
    </row>
    <row r="7" spans="1:52" s="25" customFormat="1" x14ac:dyDescent="0.3">
      <c r="A7" s="115">
        <v>15</v>
      </c>
      <c r="B7" s="115" t="s">
        <v>212</v>
      </c>
      <c r="D7" s="23">
        <v>0.51238755436356409</v>
      </c>
      <c r="E7" s="22" t="s">
        <v>5</v>
      </c>
      <c r="F7" s="23">
        <v>4.0535611000446043E-5</v>
      </c>
      <c r="G7" s="22">
        <v>47</v>
      </c>
      <c r="H7" s="24">
        <v>7.4579687875530029E-2</v>
      </c>
      <c r="I7" s="22" t="s">
        <v>5</v>
      </c>
      <c r="J7" s="24">
        <v>1.1643672353463964E-4</v>
      </c>
      <c r="K7" s="22">
        <v>46</v>
      </c>
      <c r="L7" s="23">
        <v>0.34837584142748057</v>
      </c>
      <c r="M7" s="22" t="s">
        <v>5</v>
      </c>
      <c r="N7" s="23">
        <v>3.1325115808152722E-5</v>
      </c>
      <c r="O7" s="22">
        <v>49</v>
      </c>
      <c r="P7" s="115">
        <v>133</v>
      </c>
      <c r="U7" s="115"/>
    </row>
    <row r="8" spans="1:52" s="25" customFormat="1" x14ac:dyDescent="0.3">
      <c r="A8" s="115">
        <v>26</v>
      </c>
      <c r="B8" s="115" t="s">
        <v>212</v>
      </c>
      <c r="D8" s="23">
        <v>0.5124457703900086</v>
      </c>
      <c r="E8" s="22" t="s">
        <v>5</v>
      </c>
      <c r="F8" s="23">
        <v>3.4074317092783745E-5</v>
      </c>
      <c r="G8" s="22">
        <v>48</v>
      </c>
      <c r="H8" s="24">
        <v>7.4075695808319353E-2</v>
      </c>
      <c r="I8" s="22" t="s">
        <v>5</v>
      </c>
      <c r="J8" s="24">
        <v>1.9564788037510012E-4</v>
      </c>
      <c r="K8" s="22">
        <v>47</v>
      </c>
      <c r="L8" s="23">
        <v>0.34837219509690809</v>
      </c>
      <c r="M8" s="22" t="s">
        <v>5</v>
      </c>
      <c r="N8" s="23">
        <v>2.3972943370465319E-5</v>
      </c>
      <c r="O8" s="22">
        <v>49</v>
      </c>
      <c r="P8" s="115">
        <v>133</v>
      </c>
      <c r="U8" s="115"/>
    </row>
    <row r="9" spans="1:52" s="25" customFormat="1" x14ac:dyDescent="0.3">
      <c r="A9" s="115">
        <v>27</v>
      </c>
      <c r="B9" s="115" t="s">
        <v>212</v>
      </c>
      <c r="D9" s="23">
        <v>0.51246127811180842</v>
      </c>
      <c r="E9" s="22" t="s">
        <v>5</v>
      </c>
      <c r="F9" s="23">
        <v>3.6647001836170142E-5</v>
      </c>
      <c r="G9" s="22">
        <v>50</v>
      </c>
      <c r="H9" s="24">
        <v>7.4015587660407889E-2</v>
      </c>
      <c r="I9" s="22" t="s">
        <v>5</v>
      </c>
      <c r="J9" s="24">
        <v>1.4541742070851287E-4</v>
      </c>
      <c r="K9" s="22">
        <v>49</v>
      </c>
      <c r="L9" s="23">
        <v>0.34838762003696616</v>
      </c>
      <c r="M9" s="22" t="s">
        <v>5</v>
      </c>
      <c r="N9" s="23">
        <v>2.4193798736563852E-5</v>
      </c>
      <c r="O9" s="22">
        <v>51</v>
      </c>
      <c r="P9" s="115">
        <v>133</v>
      </c>
      <c r="U9" s="115"/>
    </row>
    <row r="10" spans="1:52" s="25" customFormat="1" x14ac:dyDescent="0.3">
      <c r="A10" s="115">
        <v>30</v>
      </c>
      <c r="B10" s="115" t="s">
        <v>212</v>
      </c>
      <c r="D10" s="23">
        <v>0.51245646545507928</v>
      </c>
      <c r="E10" s="22" t="s">
        <v>5</v>
      </c>
      <c r="F10" s="23">
        <v>5.0879646246461203E-5</v>
      </c>
      <c r="G10" s="22">
        <v>52</v>
      </c>
      <c r="H10" s="24">
        <v>7.3910838074765228E-2</v>
      </c>
      <c r="I10" s="22" t="s">
        <v>5</v>
      </c>
      <c r="J10" s="24">
        <v>1.1402801524790476E-4</v>
      </c>
      <c r="K10" s="22">
        <v>49</v>
      </c>
      <c r="L10" s="23">
        <v>0.34839787424959123</v>
      </c>
      <c r="M10" s="22" t="s">
        <v>5</v>
      </c>
      <c r="N10" s="23">
        <v>2.2920255185745694E-5</v>
      </c>
      <c r="O10" s="22">
        <v>49</v>
      </c>
      <c r="P10" s="115">
        <v>133</v>
      </c>
      <c r="U10" s="115"/>
    </row>
    <row r="11" spans="1:52" s="25" customFormat="1" x14ac:dyDescent="0.3">
      <c r="A11" s="115">
        <v>31</v>
      </c>
      <c r="B11" s="115" t="s">
        <v>212</v>
      </c>
      <c r="D11" s="23">
        <v>0.51245351900844915</v>
      </c>
      <c r="E11" s="22" t="s">
        <v>5</v>
      </c>
      <c r="F11" s="23">
        <v>3.8948555297697473E-5</v>
      </c>
      <c r="G11" s="22">
        <v>52</v>
      </c>
      <c r="H11" s="24">
        <v>7.3273320533973632E-2</v>
      </c>
      <c r="I11" s="22" t="s">
        <v>5</v>
      </c>
      <c r="J11" s="24">
        <v>1.0955168952578315E-4</v>
      </c>
      <c r="K11" s="22">
        <v>53</v>
      </c>
      <c r="L11" s="23">
        <v>0.34841133032990679</v>
      </c>
      <c r="M11" s="22" t="s">
        <v>5</v>
      </c>
      <c r="N11" s="23">
        <v>1.6041295192037546E-5</v>
      </c>
      <c r="O11" s="22">
        <v>50</v>
      </c>
      <c r="P11" s="115">
        <v>133</v>
      </c>
      <c r="U11" s="115"/>
    </row>
    <row r="12" spans="1:52" s="25" customFormat="1" x14ac:dyDescent="0.3">
      <c r="A12" s="115">
        <v>39</v>
      </c>
      <c r="B12" s="115" t="s">
        <v>212</v>
      </c>
      <c r="D12" s="23">
        <v>0.51248015987061357</v>
      </c>
      <c r="E12" s="22" t="s">
        <v>5</v>
      </c>
      <c r="F12" s="23">
        <v>3.9240923603450648E-5</v>
      </c>
      <c r="G12" s="22">
        <v>48</v>
      </c>
      <c r="H12" s="24">
        <v>7.3856476203125715E-2</v>
      </c>
      <c r="I12" s="22" t="s">
        <v>5</v>
      </c>
      <c r="J12" s="24">
        <v>9.1639350988560218E-5</v>
      </c>
      <c r="K12" s="22">
        <v>46</v>
      </c>
      <c r="L12" s="23">
        <v>0.34841862443290794</v>
      </c>
      <c r="M12" s="22" t="s">
        <v>5</v>
      </c>
      <c r="N12" s="23">
        <v>2.6882042460089479E-5</v>
      </c>
      <c r="O12" s="22">
        <v>48</v>
      </c>
      <c r="P12" s="115">
        <v>133</v>
      </c>
      <c r="U12" s="115"/>
    </row>
    <row r="13" spans="1:52" s="25" customFormat="1" x14ac:dyDescent="0.3">
      <c r="A13" s="115">
        <v>40</v>
      </c>
      <c r="B13" s="115" t="s">
        <v>212</v>
      </c>
      <c r="D13" s="23">
        <v>0.51250818372571161</v>
      </c>
      <c r="E13" s="22" t="s">
        <v>5</v>
      </c>
      <c r="F13" s="23">
        <v>3.6028668542266111E-5</v>
      </c>
      <c r="G13" s="22">
        <v>52</v>
      </c>
      <c r="H13" s="24">
        <v>7.3397749528614026E-2</v>
      </c>
      <c r="I13" s="22" t="s">
        <v>5</v>
      </c>
      <c r="J13" s="24">
        <v>1.3770104599581572E-4</v>
      </c>
      <c r="K13" s="22">
        <v>50</v>
      </c>
      <c r="L13" s="23">
        <v>0.34837978434742151</v>
      </c>
      <c r="M13" s="22" t="s">
        <v>5</v>
      </c>
      <c r="N13" s="23">
        <v>2.2691500874036193E-5</v>
      </c>
      <c r="O13" s="22">
        <v>51</v>
      </c>
      <c r="P13" s="115">
        <v>133</v>
      </c>
      <c r="U13" s="115"/>
    </row>
    <row r="14" spans="1:52" s="25" customFormat="1" x14ac:dyDescent="0.3">
      <c r="A14" s="115">
        <v>53</v>
      </c>
      <c r="B14" s="115" t="s">
        <v>212</v>
      </c>
      <c r="D14" s="23">
        <v>0.51242617704217142</v>
      </c>
      <c r="E14" s="22" t="s">
        <v>5</v>
      </c>
      <c r="F14" s="23">
        <v>3.5340187868038221E-5</v>
      </c>
      <c r="G14" s="22">
        <v>49</v>
      </c>
      <c r="H14" s="24">
        <v>7.4837301984887972E-2</v>
      </c>
      <c r="I14" s="22" t="s">
        <v>5</v>
      </c>
      <c r="J14" s="24">
        <v>1.0556791598137838E-4</v>
      </c>
      <c r="K14" s="22">
        <v>49</v>
      </c>
      <c r="L14" s="23">
        <v>0.34838551247242627</v>
      </c>
      <c r="M14" s="22" t="s">
        <v>5</v>
      </c>
      <c r="N14" s="23">
        <v>1.8608668936419097E-5</v>
      </c>
      <c r="O14" s="22">
        <v>48</v>
      </c>
      <c r="P14" s="115">
        <v>133</v>
      </c>
      <c r="U14" s="115"/>
    </row>
    <row r="15" spans="1:52" s="25" customFormat="1" x14ac:dyDescent="0.3">
      <c r="A15" s="115">
        <v>54</v>
      </c>
      <c r="B15" s="115" t="s">
        <v>212</v>
      </c>
      <c r="D15" s="23">
        <v>0.51239725660782287</v>
      </c>
      <c r="E15" s="22" t="s">
        <v>5</v>
      </c>
      <c r="F15" s="23">
        <v>3.8822804729327116E-5</v>
      </c>
      <c r="G15" s="22">
        <v>53</v>
      </c>
      <c r="H15" s="24">
        <v>7.4854869645531591E-2</v>
      </c>
      <c r="I15" s="22" t="s">
        <v>5</v>
      </c>
      <c r="J15" s="24">
        <v>1.2574221439881969E-4</v>
      </c>
      <c r="K15" s="22">
        <v>49</v>
      </c>
      <c r="L15" s="23">
        <v>0.34839120346025865</v>
      </c>
      <c r="M15" s="22" t="s">
        <v>5</v>
      </c>
      <c r="N15" s="23">
        <v>2.0329960716090924E-5</v>
      </c>
      <c r="O15" s="22">
        <v>50</v>
      </c>
      <c r="P15" s="115">
        <v>133</v>
      </c>
      <c r="U15" s="115"/>
    </row>
    <row r="16" spans="1:52" s="25" customFormat="1" x14ac:dyDescent="0.3">
      <c r="A16" s="115">
        <v>64</v>
      </c>
      <c r="B16" s="115" t="s">
        <v>212</v>
      </c>
      <c r="D16" s="23">
        <v>0.51244543398562992</v>
      </c>
      <c r="E16" s="22" t="s">
        <v>5</v>
      </c>
      <c r="F16" s="23">
        <v>3.5075845472387385E-5</v>
      </c>
      <c r="G16" s="22">
        <v>52</v>
      </c>
      <c r="H16" s="24">
        <v>7.4542081155474824E-2</v>
      </c>
      <c r="I16" s="22" t="s">
        <v>5</v>
      </c>
      <c r="J16" s="24">
        <v>8.2523141341936618E-5</v>
      </c>
      <c r="K16" s="22">
        <v>51</v>
      </c>
      <c r="L16" s="23">
        <v>0.34838903052909898</v>
      </c>
      <c r="M16" s="22" t="s">
        <v>5</v>
      </c>
      <c r="N16" s="23">
        <v>2.0024821685475672E-5</v>
      </c>
      <c r="O16" s="22">
        <v>50</v>
      </c>
      <c r="P16" s="115">
        <v>133</v>
      </c>
      <c r="U16" s="115"/>
    </row>
    <row r="17" spans="1:52" s="25" customFormat="1" x14ac:dyDescent="0.3">
      <c r="A17" s="115">
        <v>65</v>
      </c>
      <c r="B17" s="115" t="s">
        <v>212</v>
      </c>
      <c r="D17" s="23">
        <v>0.51236741339903369</v>
      </c>
      <c r="E17" s="22" t="s">
        <v>5</v>
      </c>
      <c r="F17" s="23">
        <v>3.8212948355502485E-5</v>
      </c>
      <c r="G17" s="22">
        <v>52</v>
      </c>
      <c r="H17" s="24">
        <v>7.4332637740029614E-2</v>
      </c>
      <c r="I17" s="22" t="s">
        <v>5</v>
      </c>
      <c r="J17" s="24">
        <v>9.1043745848733986E-5</v>
      </c>
      <c r="K17" s="22">
        <v>51</v>
      </c>
      <c r="L17" s="23">
        <v>0.34838139633869253</v>
      </c>
      <c r="M17" s="22" t="s">
        <v>5</v>
      </c>
      <c r="N17" s="23">
        <v>2.0798338910409556E-5</v>
      </c>
      <c r="O17" s="22">
        <v>51</v>
      </c>
      <c r="P17" s="115">
        <v>133</v>
      </c>
      <c r="U17" s="115"/>
    </row>
    <row r="18" spans="1:52" s="66" customFormat="1" x14ac:dyDescent="0.3">
      <c r="A18" s="54"/>
      <c r="B18" s="54"/>
      <c r="C18" s="54" t="s">
        <v>21</v>
      </c>
      <c r="D18" s="68">
        <f>AVERAGE(D4:D17)</f>
        <v>0.51244136931193462</v>
      </c>
      <c r="E18" s="68"/>
      <c r="F18" s="68"/>
      <c r="G18" s="68"/>
      <c r="H18" s="68">
        <f>AVERAGE(H4:H17)</f>
        <v>7.4272687131816992E-2</v>
      </c>
      <c r="I18" s="68"/>
      <c r="J18" s="68"/>
      <c r="K18" s="68"/>
      <c r="L18" s="68">
        <f>AVERAGE(L4:L17)</f>
        <v>0.34838848617386869</v>
      </c>
      <c r="M18" s="68"/>
      <c r="N18" s="68"/>
      <c r="O18" s="69"/>
      <c r="U18" s="54"/>
      <c r="X18" s="67"/>
      <c r="Y18" s="67"/>
    </row>
    <row r="19" spans="1:52" s="66" customFormat="1" x14ac:dyDescent="0.3">
      <c r="A19" s="54"/>
      <c r="B19" s="54"/>
      <c r="C19" s="54" t="s">
        <v>22</v>
      </c>
      <c r="D19" s="68">
        <f>2*_xlfn.STDEV.S(D4:D17)</f>
        <v>7.4529207008992187E-5</v>
      </c>
      <c r="E19" s="68"/>
      <c r="F19" s="68"/>
      <c r="G19" s="68"/>
      <c r="H19" s="68">
        <f>2*_xlfn.STDEV.S(H4:H17)</f>
        <v>1.1077915788685229E-3</v>
      </c>
      <c r="I19" s="68"/>
      <c r="J19" s="68"/>
      <c r="K19" s="68"/>
      <c r="L19" s="68">
        <f>2*_xlfn.STDEV.S(L4:L17)</f>
        <v>2.6979912842116177E-5</v>
      </c>
      <c r="M19" s="68"/>
      <c r="N19" s="68"/>
      <c r="O19" s="69"/>
      <c r="U19" s="54"/>
      <c r="X19" s="67"/>
      <c r="Y19" s="67"/>
    </row>
    <row r="20" spans="1:52" s="66" customFormat="1" x14ac:dyDescent="0.3">
      <c r="A20" s="54"/>
      <c r="B20" s="54"/>
      <c r="C20" s="54" t="s">
        <v>23</v>
      </c>
      <c r="D20" s="71">
        <f>D19/D18*1000000</f>
        <v>145.43948141631122</v>
      </c>
      <c r="E20" s="71" t="s">
        <v>24</v>
      </c>
      <c r="F20" s="71"/>
      <c r="G20" s="71"/>
      <c r="H20" s="72">
        <f>H19/H18*100</f>
        <v>1.4915194557353861</v>
      </c>
      <c r="I20" s="72" t="s">
        <v>25</v>
      </c>
      <c r="J20" s="73"/>
      <c r="K20" s="69"/>
      <c r="L20" s="71">
        <f>L19/L18*1000000</f>
        <v>77.442033571257099</v>
      </c>
      <c r="M20" s="71" t="s">
        <v>24</v>
      </c>
      <c r="N20" s="68"/>
      <c r="O20" s="69"/>
      <c r="U20" s="54"/>
      <c r="X20" s="67"/>
      <c r="Y20" s="67"/>
    </row>
    <row r="21" spans="1:52" s="52" customFormat="1" x14ac:dyDescent="0.3">
      <c r="A21" s="46">
        <v>44995</v>
      </c>
      <c r="B21" s="47"/>
      <c r="C21" s="48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8"/>
      <c r="Q21" s="48"/>
      <c r="R21" s="48"/>
      <c r="S21" s="48"/>
      <c r="T21" s="50"/>
      <c r="U21" s="48"/>
      <c r="V21" s="51"/>
      <c r="W21" s="51"/>
      <c r="X21" s="51"/>
      <c r="Y21" s="51"/>
      <c r="Z21" s="51"/>
      <c r="AA21" s="51"/>
      <c r="AB21" s="51"/>
      <c r="AC21" s="51"/>
      <c r="AD21" s="48"/>
      <c r="AE21" s="48"/>
      <c r="AF21" s="48"/>
      <c r="AG21" s="48"/>
      <c r="AH21" s="48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T21" s="49"/>
      <c r="AU21" s="48"/>
      <c r="AV21" s="48"/>
      <c r="AW21" s="48"/>
      <c r="AX21" s="48"/>
      <c r="AY21" s="51"/>
      <c r="AZ21" s="48"/>
    </row>
    <row r="22" spans="1:52" s="25" customFormat="1" x14ac:dyDescent="0.3">
      <c r="A22" s="115">
        <v>3</v>
      </c>
      <c r="B22" s="115" t="s">
        <v>212</v>
      </c>
      <c r="D22" s="23">
        <v>0.51241487125281193</v>
      </c>
      <c r="E22" s="22" t="s">
        <v>5</v>
      </c>
      <c r="F22" s="23">
        <v>4.9066092055659693E-5</v>
      </c>
      <c r="G22" s="22">
        <v>51</v>
      </c>
      <c r="H22" s="24">
        <v>7.6159823573659621E-2</v>
      </c>
      <c r="I22" s="22" t="s">
        <v>5</v>
      </c>
      <c r="J22" s="24">
        <v>4.7251924350144901E-5</v>
      </c>
      <c r="K22" s="22">
        <v>50</v>
      </c>
      <c r="L22" s="23">
        <v>0.34838025969211717</v>
      </c>
      <c r="M22" s="22" t="s">
        <v>5</v>
      </c>
      <c r="N22" s="23">
        <v>2.9957581714297322E-5</v>
      </c>
      <c r="O22" s="22">
        <v>52</v>
      </c>
      <c r="P22" s="115">
        <v>80</v>
      </c>
    </row>
    <row r="23" spans="1:52" s="25" customFormat="1" x14ac:dyDescent="0.3">
      <c r="A23" s="115">
        <v>4</v>
      </c>
      <c r="B23" s="115" t="s">
        <v>212</v>
      </c>
      <c r="D23" s="23">
        <v>0.51247950217876648</v>
      </c>
      <c r="E23" s="22" t="s">
        <v>5</v>
      </c>
      <c r="F23" s="23">
        <v>5.3059441393124472E-5</v>
      </c>
      <c r="G23" s="22">
        <v>53</v>
      </c>
      <c r="H23" s="24">
        <v>7.6300634578995052E-2</v>
      </c>
      <c r="I23" s="22" t="s">
        <v>5</v>
      </c>
      <c r="J23" s="24">
        <v>5.3131009766916724E-5</v>
      </c>
      <c r="K23" s="22">
        <v>50</v>
      </c>
      <c r="L23" s="23">
        <v>0.34843402824894959</v>
      </c>
      <c r="M23" s="22" t="s">
        <v>5</v>
      </c>
      <c r="N23" s="23">
        <v>2.8066192370464666E-5</v>
      </c>
      <c r="O23" s="22">
        <v>51</v>
      </c>
      <c r="P23" s="115">
        <v>80</v>
      </c>
    </row>
    <row r="24" spans="1:52" s="25" customFormat="1" x14ac:dyDescent="0.3">
      <c r="A24" s="115">
        <v>5</v>
      </c>
      <c r="B24" s="115" t="s">
        <v>212</v>
      </c>
      <c r="D24" s="23">
        <v>0.51247382148931364</v>
      </c>
      <c r="E24" s="22" t="s">
        <v>5</v>
      </c>
      <c r="F24" s="23">
        <v>4.4462527293148356E-5</v>
      </c>
      <c r="G24" s="22">
        <v>52</v>
      </c>
      <c r="H24" s="24">
        <v>7.6454828838540267E-2</v>
      </c>
      <c r="I24" s="22" t="s">
        <v>5</v>
      </c>
      <c r="J24" s="24">
        <v>5.65804285246974E-5</v>
      </c>
      <c r="K24" s="22">
        <v>49</v>
      </c>
      <c r="L24" s="23">
        <v>0.34841073579251852</v>
      </c>
      <c r="M24" s="22" t="s">
        <v>5</v>
      </c>
      <c r="N24" s="23">
        <v>3.512017498237927E-5</v>
      </c>
      <c r="O24" s="22">
        <v>52</v>
      </c>
      <c r="P24" s="115">
        <v>80</v>
      </c>
    </row>
    <row r="25" spans="1:52" s="25" customFormat="1" x14ac:dyDescent="0.3">
      <c r="A25" s="115">
        <v>22</v>
      </c>
      <c r="B25" s="115" t="s">
        <v>212</v>
      </c>
      <c r="D25" s="23">
        <v>0.51239709917920384</v>
      </c>
      <c r="E25" s="22" t="s">
        <v>5</v>
      </c>
      <c r="F25" s="23">
        <v>5.3676453084760437E-5</v>
      </c>
      <c r="G25" s="22">
        <v>51</v>
      </c>
      <c r="H25" s="24">
        <v>7.5935505224082739E-2</v>
      </c>
      <c r="I25" s="22" t="s">
        <v>5</v>
      </c>
      <c r="J25" s="24">
        <v>6.204399710510786E-5</v>
      </c>
      <c r="K25" s="22">
        <v>52</v>
      </c>
      <c r="L25" s="23">
        <v>0.34837063179157801</v>
      </c>
      <c r="M25" s="22" t="s">
        <v>5</v>
      </c>
      <c r="N25" s="23">
        <v>3.5227605980358869E-5</v>
      </c>
      <c r="O25" s="22">
        <v>52</v>
      </c>
      <c r="P25" s="115">
        <v>80</v>
      </c>
    </row>
    <row r="26" spans="1:52" s="27" customFormat="1" x14ac:dyDescent="0.3">
      <c r="A26" s="115">
        <v>23</v>
      </c>
      <c r="B26" s="115" t="s">
        <v>212</v>
      </c>
      <c r="C26" s="25"/>
      <c r="D26" s="23">
        <v>0.51244214503332408</v>
      </c>
      <c r="E26" s="22" t="s">
        <v>5</v>
      </c>
      <c r="F26" s="23">
        <v>4.0773857353955263E-5</v>
      </c>
      <c r="G26" s="22">
        <v>52</v>
      </c>
      <c r="H26" s="24">
        <v>7.614373858081197E-2</v>
      </c>
      <c r="I26" s="22" t="s">
        <v>5</v>
      </c>
      <c r="J26" s="24">
        <v>6.0790436629194381E-5</v>
      </c>
      <c r="K26" s="22">
        <v>51</v>
      </c>
      <c r="L26" s="23">
        <v>0.34837113974007433</v>
      </c>
      <c r="M26" s="22" t="s">
        <v>5</v>
      </c>
      <c r="N26" s="23">
        <v>2.4232922693234004E-5</v>
      </c>
      <c r="O26" s="22">
        <v>49</v>
      </c>
      <c r="P26" s="115">
        <v>80</v>
      </c>
      <c r="Q26" s="25"/>
      <c r="R26" s="25"/>
      <c r="S26" s="25"/>
      <c r="T26" s="25"/>
      <c r="V26" s="29"/>
      <c r="W26" s="29"/>
    </row>
    <row r="27" spans="1:52" s="66" customFormat="1" x14ac:dyDescent="0.3">
      <c r="A27" s="54"/>
      <c r="B27" s="54"/>
      <c r="C27" s="54" t="s">
        <v>21</v>
      </c>
      <c r="D27" s="68">
        <f>AVERAGE(D22:D26)</f>
        <v>0.51244148782668397</v>
      </c>
      <c r="E27" s="68"/>
      <c r="F27" s="68"/>
      <c r="G27" s="68"/>
      <c r="H27" s="68">
        <f>AVERAGE(H22:H26)</f>
        <v>7.6198906159217927E-2</v>
      </c>
      <c r="I27" s="68"/>
      <c r="J27" s="68"/>
      <c r="K27" s="68"/>
      <c r="L27" s="68">
        <f>AVERAGE(L22:L26)</f>
        <v>0.34839335905304758</v>
      </c>
      <c r="M27" s="68"/>
      <c r="N27" s="68"/>
      <c r="O27" s="69"/>
      <c r="U27" s="54"/>
      <c r="X27" s="67"/>
      <c r="Y27" s="67"/>
    </row>
    <row r="28" spans="1:52" s="66" customFormat="1" x14ac:dyDescent="0.3">
      <c r="A28" s="54"/>
      <c r="B28" s="54"/>
      <c r="C28" s="54" t="s">
        <v>22</v>
      </c>
      <c r="D28" s="68">
        <f>2*_xlfn.STDEV.S(D22:D26)</f>
        <v>7.1901200641372089E-5</v>
      </c>
      <c r="E28" s="68"/>
      <c r="F28" s="68"/>
      <c r="G28" s="68"/>
      <c r="H28" s="68">
        <f>2*_xlfn.STDEV.S(H22:H26)</f>
        <v>3.8703494934316687E-4</v>
      </c>
      <c r="I28" s="68"/>
      <c r="J28" s="68"/>
      <c r="K28" s="68"/>
      <c r="L28" s="68">
        <f>2*_xlfn.STDEV.S(L22:L26)</f>
        <v>5.6015659503853009E-5</v>
      </c>
      <c r="M28" s="68"/>
      <c r="N28" s="68"/>
      <c r="O28" s="69"/>
      <c r="U28" s="54"/>
      <c r="X28" s="67"/>
      <c r="Y28" s="67"/>
    </row>
    <row r="29" spans="1:52" s="66" customFormat="1" x14ac:dyDescent="0.3">
      <c r="A29" s="54"/>
      <c r="B29" s="54"/>
      <c r="C29" s="54" t="s">
        <v>23</v>
      </c>
      <c r="D29" s="71">
        <f>D28/D27*1000000</f>
        <v>140.31104496693337</v>
      </c>
      <c r="E29" s="71" t="s">
        <v>24</v>
      </c>
      <c r="F29" s="71"/>
      <c r="G29" s="71"/>
      <c r="H29" s="72">
        <f>H28/H27*100</f>
        <v>0.50792717225422601</v>
      </c>
      <c r="I29" s="72" t="s">
        <v>25</v>
      </c>
      <c r="J29" s="73"/>
      <c r="K29" s="69"/>
      <c r="L29" s="71">
        <f>L28/L27*1000000</f>
        <v>160.78279923620437</v>
      </c>
      <c r="M29" s="71" t="s">
        <v>24</v>
      </c>
      <c r="N29" s="68"/>
      <c r="O29" s="69"/>
      <c r="U29" s="54"/>
      <c r="X29" s="67"/>
      <c r="Y29" s="67"/>
    </row>
    <row r="30" spans="1:52" s="25" customFormat="1" x14ac:dyDescent="0.3">
      <c r="A30" s="115">
        <v>26</v>
      </c>
      <c r="B30" s="115" t="s">
        <v>213</v>
      </c>
      <c r="D30" s="23">
        <v>0.512470750850615</v>
      </c>
      <c r="E30" s="22" t="s">
        <v>5</v>
      </c>
      <c r="F30" s="23">
        <v>3.4106580599481553E-5</v>
      </c>
      <c r="G30" s="22">
        <v>105</v>
      </c>
      <c r="H30" s="24">
        <v>7.6820969937525893E-2</v>
      </c>
      <c r="I30" s="22" t="s">
        <v>5</v>
      </c>
      <c r="J30" s="24">
        <v>9.5742959617076373E-5</v>
      </c>
      <c r="K30" s="22">
        <v>104</v>
      </c>
      <c r="L30" s="23">
        <v>0.34839505867953569</v>
      </c>
      <c r="M30" s="22" t="s">
        <v>5</v>
      </c>
      <c r="N30" s="23">
        <v>1.9940540401544432E-5</v>
      </c>
      <c r="O30" s="22">
        <v>106</v>
      </c>
      <c r="P30" s="115" t="s">
        <v>349</v>
      </c>
    </row>
    <row r="31" spans="1:52" s="25" customFormat="1" x14ac:dyDescent="0.3">
      <c r="A31" s="115">
        <v>27</v>
      </c>
      <c r="B31" s="115" t="s">
        <v>213</v>
      </c>
      <c r="D31" s="23">
        <v>0.51247359834173511</v>
      </c>
      <c r="E31" s="22" t="s">
        <v>5</v>
      </c>
      <c r="F31" s="23">
        <v>2.9302532971818854E-5</v>
      </c>
      <c r="G31" s="22">
        <v>105</v>
      </c>
      <c r="H31" s="24">
        <v>7.6714344258550546E-2</v>
      </c>
      <c r="I31" s="22" t="s">
        <v>5</v>
      </c>
      <c r="J31" s="24">
        <v>1.1372500905276353E-4</v>
      </c>
      <c r="K31" s="22">
        <v>104</v>
      </c>
      <c r="L31" s="23">
        <v>0.34837672701805356</v>
      </c>
      <c r="M31" s="22" t="s">
        <v>5</v>
      </c>
      <c r="N31" s="23">
        <v>2.0508597692556314E-5</v>
      </c>
      <c r="O31" s="22">
        <v>106</v>
      </c>
      <c r="P31" s="115" t="s">
        <v>349</v>
      </c>
    </row>
    <row r="32" spans="1:52" s="25" customFormat="1" x14ac:dyDescent="0.3">
      <c r="A32" s="115">
        <v>34</v>
      </c>
      <c r="B32" s="115" t="s">
        <v>213</v>
      </c>
      <c r="D32" s="23">
        <v>0.51245962729779682</v>
      </c>
      <c r="E32" s="22" t="s">
        <v>5</v>
      </c>
      <c r="F32" s="23">
        <v>2.8774993566618928E-5</v>
      </c>
      <c r="G32" s="22">
        <v>102</v>
      </c>
      <c r="H32" s="24">
        <v>7.6810933832828207E-2</v>
      </c>
      <c r="I32" s="22" t="s">
        <v>5</v>
      </c>
      <c r="J32" s="24">
        <v>1.189613948998155E-4</v>
      </c>
      <c r="K32" s="22">
        <v>102</v>
      </c>
      <c r="L32" s="23">
        <v>0.3484223184488226</v>
      </c>
      <c r="M32" s="22" t="s">
        <v>5</v>
      </c>
      <c r="N32" s="23">
        <v>2.0735498936462966E-5</v>
      </c>
      <c r="O32" s="22">
        <v>103</v>
      </c>
      <c r="P32" s="115" t="s">
        <v>349</v>
      </c>
    </row>
    <row r="33" spans="1:25" s="25" customFormat="1" x14ac:dyDescent="0.3">
      <c r="A33" s="115">
        <v>35</v>
      </c>
      <c r="B33" s="115" t="s">
        <v>213</v>
      </c>
      <c r="D33" s="23">
        <v>0.51248274541591077</v>
      </c>
      <c r="E33" s="22" t="s">
        <v>5</v>
      </c>
      <c r="F33" s="23">
        <v>3.0617515332155497E-5</v>
      </c>
      <c r="G33" s="22">
        <v>108</v>
      </c>
      <c r="H33" s="24">
        <v>7.6807583743834992E-2</v>
      </c>
      <c r="I33" s="22" t="s">
        <v>5</v>
      </c>
      <c r="J33" s="24">
        <v>1.0142035801383237E-4</v>
      </c>
      <c r="K33" s="22">
        <v>107</v>
      </c>
      <c r="L33" s="23">
        <v>0.34841709441245761</v>
      </c>
      <c r="M33" s="22" t="s">
        <v>5</v>
      </c>
      <c r="N33" s="23">
        <v>1.8994069008009554E-5</v>
      </c>
      <c r="O33" s="22">
        <v>108</v>
      </c>
      <c r="P33" s="115" t="s">
        <v>349</v>
      </c>
    </row>
    <row r="34" spans="1:25" s="25" customFormat="1" x14ac:dyDescent="0.3">
      <c r="A34" s="115">
        <v>36</v>
      </c>
      <c r="B34" s="115" t="s">
        <v>214</v>
      </c>
      <c r="D34" s="23">
        <v>0.51250303947756981</v>
      </c>
      <c r="E34" s="22" t="s">
        <v>5</v>
      </c>
      <c r="F34" s="23">
        <v>3.376400119971582E-5</v>
      </c>
      <c r="G34" s="22">
        <v>106</v>
      </c>
      <c r="H34" s="24">
        <v>7.5419510835490519E-2</v>
      </c>
      <c r="I34" s="22" t="s">
        <v>5</v>
      </c>
      <c r="J34" s="24">
        <v>7.6859473389953421E-5</v>
      </c>
      <c r="K34" s="22">
        <v>112</v>
      </c>
      <c r="L34" s="23">
        <v>0.34839914719798298</v>
      </c>
      <c r="M34" s="22" t="s">
        <v>5</v>
      </c>
      <c r="N34" s="23">
        <v>1.8765074700253975E-5</v>
      </c>
      <c r="O34" s="22">
        <v>106</v>
      </c>
      <c r="P34" s="115" t="s">
        <v>349</v>
      </c>
    </row>
    <row r="35" spans="1:25" s="66" customFormat="1" x14ac:dyDescent="0.3">
      <c r="A35" s="54"/>
      <c r="B35" s="54"/>
      <c r="C35" s="54" t="s">
        <v>21</v>
      </c>
      <c r="D35" s="68">
        <f>AVERAGE(D30:D34)</f>
        <v>0.51247795227672555</v>
      </c>
      <c r="E35" s="68"/>
      <c r="F35" s="68"/>
      <c r="G35" s="68"/>
      <c r="H35" s="68">
        <f>AVERAGE(H30:H34)</f>
        <v>7.651466852164604E-2</v>
      </c>
      <c r="I35" s="68"/>
      <c r="J35" s="68"/>
      <c r="K35" s="68"/>
      <c r="L35" s="68">
        <f>AVERAGE(L30:L34)</f>
        <v>0.34840206915137051</v>
      </c>
      <c r="M35" s="68"/>
      <c r="N35" s="68"/>
      <c r="O35" s="69"/>
      <c r="U35" s="54"/>
      <c r="X35" s="67"/>
      <c r="Y35" s="67"/>
    </row>
    <row r="36" spans="1:25" s="66" customFormat="1" x14ac:dyDescent="0.3">
      <c r="A36" s="54"/>
      <c r="B36" s="54"/>
      <c r="C36" s="54" t="s">
        <v>22</v>
      </c>
      <c r="D36" s="68">
        <f>2*_xlfn.STDEV.S(D30:D34)</f>
        <v>3.2541726600080192E-5</v>
      </c>
      <c r="E36" s="68"/>
      <c r="F36" s="68"/>
      <c r="G36" s="68"/>
      <c r="H36" s="68">
        <f>2*_xlfn.STDEV.S(H30:H34)</f>
        <v>1.2274501117453792E-3</v>
      </c>
      <c r="I36" s="68"/>
      <c r="J36" s="68"/>
      <c r="K36" s="68"/>
      <c r="L36" s="68">
        <f>2*_xlfn.STDEV.S(L30:L34)</f>
        <v>3.6547240197292788E-5</v>
      </c>
      <c r="M36" s="68"/>
      <c r="N36" s="68"/>
      <c r="O36" s="69"/>
      <c r="U36" s="54"/>
      <c r="X36" s="67"/>
      <c r="Y36" s="67"/>
    </row>
    <row r="37" spans="1:25" s="66" customFormat="1" x14ac:dyDescent="0.3">
      <c r="A37" s="54"/>
      <c r="B37" s="54"/>
      <c r="C37" s="54" t="s">
        <v>23</v>
      </c>
      <c r="D37" s="71">
        <f>D36/D35*1000000</f>
        <v>63.4987836169554</v>
      </c>
      <c r="E37" s="71" t="s">
        <v>24</v>
      </c>
      <c r="F37" s="71"/>
      <c r="G37" s="71"/>
      <c r="H37" s="72">
        <f>H36/H35*100</f>
        <v>1.6042023516028601</v>
      </c>
      <c r="I37" s="72" t="s">
        <v>25</v>
      </c>
      <c r="J37" s="73"/>
      <c r="K37" s="69"/>
      <c r="L37" s="71">
        <f>L36/L35*1000000</f>
        <v>104.8996071875052</v>
      </c>
      <c r="M37" s="71" t="s">
        <v>24</v>
      </c>
      <c r="N37" s="68"/>
      <c r="O37" s="69"/>
      <c r="U37" s="54"/>
      <c r="X37" s="67"/>
      <c r="Y37" s="67"/>
    </row>
    <row r="38" spans="1:25" s="25" customFormat="1" x14ac:dyDescent="0.3">
      <c r="A38" s="115">
        <v>51</v>
      </c>
      <c r="B38" s="115" t="s">
        <v>212</v>
      </c>
      <c r="D38" s="23">
        <v>0.51242640220566427</v>
      </c>
      <c r="E38" s="22" t="s">
        <v>5</v>
      </c>
      <c r="F38" s="23">
        <v>4.6043874469410071E-5</v>
      </c>
      <c r="G38" s="22">
        <v>50</v>
      </c>
      <c r="H38" s="24">
        <v>7.4666241424530433E-2</v>
      </c>
      <c r="I38" s="22" t="s">
        <v>5</v>
      </c>
      <c r="J38" s="24">
        <v>1.1456696524104887E-4</v>
      </c>
      <c r="K38" s="22">
        <v>52</v>
      </c>
      <c r="L38" s="23">
        <v>0.34840269033954124</v>
      </c>
      <c r="M38" s="22" t="s">
        <v>5</v>
      </c>
      <c r="N38" s="23">
        <v>3.57898512678014E-5</v>
      </c>
      <c r="O38" s="22">
        <v>50</v>
      </c>
      <c r="P38" s="115">
        <v>93</v>
      </c>
      <c r="U38" s="115"/>
    </row>
    <row r="39" spans="1:25" s="25" customFormat="1" x14ac:dyDescent="0.3">
      <c r="A39" s="115">
        <v>52</v>
      </c>
      <c r="B39" s="115" t="s">
        <v>212</v>
      </c>
      <c r="D39" s="23">
        <v>0.51243683648872229</v>
      </c>
      <c r="E39" s="22" t="s">
        <v>5</v>
      </c>
      <c r="F39" s="23">
        <v>3.5267872715669865E-5</v>
      </c>
      <c r="G39" s="22">
        <v>50</v>
      </c>
      <c r="H39" s="24">
        <v>7.4891537881059386E-2</v>
      </c>
      <c r="I39" s="22" t="s">
        <v>5</v>
      </c>
      <c r="J39" s="24">
        <v>1.3396627649544192E-4</v>
      </c>
      <c r="K39" s="22">
        <v>53</v>
      </c>
      <c r="L39" s="23">
        <v>0.3483803644286958</v>
      </c>
      <c r="M39" s="22" t="s">
        <v>5</v>
      </c>
      <c r="N39" s="23">
        <v>3.0100146702814931E-5</v>
      </c>
      <c r="O39" s="22">
        <v>51</v>
      </c>
      <c r="P39" s="115">
        <v>93</v>
      </c>
      <c r="U39" s="115"/>
    </row>
    <row r="40" spans="1:25" s="25" customFormat="1" x14ac:dyDescent="0.3">
      <c r="A40" s="115">
        <v>57</v>
      </c>
      <c r="B40" s="115" t="s">
        <v>212</v>
      </c>
      <c r="D40" s="23">
        <v>0.51244684960994502</v>
      </c>
      <c r="E40" s="22" t="s">
        <v>5</v>
      </c>
      <c r="F40" s="23">
        <v>5.3513464058943786E-5</v>
      </c>
      <c r="G40" s="22">
        <v>53</v>
      </c>
      <c r="H40" s="24">
        <v>7.4869869052946653E-2</v>
      </c>
      <c r="I40" s="22" t="s">
        <v>5</v>
      </c>
      <c r="J40" s="24">
        <v>1.3116716085069698E-4</v>
      </c>
      <c r="K40" s="22">
        <v>54</v>
      </c>
      <c r="L40" s="23">
        <v>0.34841053587277865</v>
      </c>
      <c r="M40" s="22" t="s">
        <v>5</v>
      </c>
      <c r="N40" s="23">
        <v>3.4541549592379866E-5</v>
      </c>
      <c r="O40" s="22">
        <v>53</v>
      </c>
      <c r="P40" s="115">
        <v>93</v>
      </c>
      <c r="U40" s="115"/>
    </row>
    <row r="41" spans="1:25" s="25" customFormat="1" x14ac:dyDescent="0.3">
      <c r="A41" s="115">
        <v>58</v>
      </c>
      <c r="B41" s="115" t="s">
        <v>212</v>
      </c>
      <c r="D41" s="23">
        <v>0.51245539806161577</v>
      </c>
      <c r="E41" s="22" t="s">
        <v>5</v>
      </c>
      <c r="F41" s="23">
        <v>4.8799682819412304E-5</v>
      </c>
      <c r="G41" s="22">
        <v>52</v>
      </c>
      <c r="H41" s="24">
        <v>7.5086096830473473E-2</v>
      </c>
      <c r="I41" s="22" t="s">
        <v>5</v>
      </c>
      <c r="J41" s="24">
        <v>1.3687198765204047E-4</v>
      </c>
      <c r="K41" s="22">
        <v>53</v>
      </c>
      <c r="L41" s="23">
        <v>0.34838403670069795</v>
      </c>
      <c r="M41" s="22" t="s">
        <v>5</v>
      </c>
      <c r="N41" s="23">
        <v>2.836853504432597E-5</v>
      </c>
      <c r="O41" s="22">
        <v>51</v>
      </c>
      <c r="P41" s="115">
        <v>93</v>
      </c>
      <c r="U41" s="115"/>
    </row>
    <row r="42" spans="1:25" s="66" customFormat="1" x14ac:dyDescent="0.3">
      <c r="A42" s="116"/>
      <c r="B42" s="116"/>
      <c r="C42" s="116" t="s">
        <v>21</v>
      </c>
      <c r="D42" s="68">
        <f>AVERAGE(D38:D41)</f>
        <v>0.51244137159148684</v>
      </c>
      <c r="E42" s="68"/>
      <c r="F42" s="68"/>
      <c r="G42" s="68"/>
      <c r="H42" s="68">
        <f>AVERAGE(H38:H41)</f>
        <v>7.4878436297252493E-2</v>
      </c>
      <c r="I42" s="68"/>
      <c r="J42" s="68"/>
      <c r="K42" s="68"/>
      <c r="L42" s="68">
        <f>AVERAGE(L38:L41)</f>
        <v>0.34839440683542844</v>
      </c>
      <c r="M42" s="68"/>
      <c r="N42" s="68"/>
      <c r="O42" s="69"/>
      <c r="P42" s="117"/>
      <c r="Q42" s="117"/>
      <c r="R42" s="117"/>
      <c r="S42" s="117"/>
      <c r="T42" s="117"/>
      <c r="U42" s="116"/>
      <c r="X42" s="67"/>
      <c r="Y42" s="67"/>
    </row>
    <row r="43" spans="1:25" s="66" customFormat="1" x14ac:dyDescent="0.3">
      <c r="A43" s="54"/>
      <c r="B43" s="54"/>
      <c r="C43" s="54" t="s">
        <v>22</v>
      </c>
      <c r="D43" s="68">
        <f>2*_xlfn.STDEV.S(D38:D41)</f>
        <v>2.5070572909186931E-5</v>
      </c>
      <c r="E43" s="68"/>
      <c r="F43" s="68"/>
      <c r="G43" s="68"/>
      <c r="H43" s="68">
        <f>2*_xlfn.STDEV.S(H38:H41)</f>
        <v>3.4330668551679934E-4</v>
      </c>
      <c r="I43" s="68"/>
      <c r="J43" s="68"/>
      <c r="K43" s="68"/>
      <c r="L43" s="68">
        <f>2*_xlfn.STDEV.S(L38:L41)</f>
        <v>2.9062947026632536E-5</v>
      </c>
      <c r="M43" s="68"/>
      <c r="N43" s="68"/>
      <c r="O43" s="69"/>
      <c r="U43" s="54"/>
      <c r="X43" s="67"/>
      <c r="Y43" s="67"/>
    </row>
    <row r="44" spans="1:25" s="66" customFormat="1" x14ac:dyDescent="0.3">
      <c r="A44" s="54"/>
      <c r="B44" s="54"/>
      <c r="C44" s="54" t="s">
        <v>23</v>
      </c>
      <c r="D44" s="71">
        <f>D43/D42*1000000</f>
        <v>48.923787771712043</v>
      </c>
      <c r="E44" s="71" t="s">
        <v>24</v>
      </c>
      <c r="F44" s="71"/>
      <c r="G44" s="71"/>
      <c r="H44" s="72">
        <f>H43/H42*100</f>
        <v>0.45848538310006914</v>
      </c>
      <c r="I44" s="72" t="s">
        <v>25</v>
      </c>
      <c r="J44" s="73"/>
      <c r="K44" s="69"/>
      <c r="L44" s="71">
        <f>L43/L42*1000000</f>
        <v>83.419671660690696</v>
      </c>
      <c r="M44" s="71" t="s">
        <v>24</v>
      </c>
      <c r="N44" s="68"/>
      <c r="O44" s="69"/>
      <c r="U44" s="54"/>
      <c r="X44" s="67"/>
      <c r="Y44" s="67"/>
    </row>
    <row r="45" spans="1:25" s="25" customFormat="1" x14ac:dyDescent="0.3">
      <c r="A45" s="115">
        <v>61</v>
      </c>
      <c r="B45" s="115" t="s">
        <v>212</v>
      </c>
      <c r="D45" s="23">
        <v>0.51250284994852235</v>
      </c>
      <c r="E45" s="22" t="s">
        <v>5</v>
      </c>
      <c r="F45" s="23">
        <v>4.3341791374541585E-5</v>
      </c>
      <c r="G45" s="22">
        <v>47</v>
      </c>
      <c r="H45" s="24">
        <v>7.4206064584518297E-2</v>
      </c>
      <c r="I45" s="22" t="s">
        <v>5</v>
      </c>
      <c r="J45" s="24">
        <v>1.0915957784112345E-4</v>
      </c>
      <c r="K45" s="22">
        <v>46</v>
      </c>
      <c r="L45" s="23">
        <v>0.34838936054364039</v>
      </c>
      <c r="M45" s="22" t="s">
        <v>5</v>
      </c>
      <c r="N45" s="23">
        <v>2.6497498628204892E-5</v>
      </c>
      <c r="O45" s="22">
        <v>47</v>
      </c>
      <c r="P45" s="115">
        <v>120</v>
      </c>
      <c r="U45" s="115"/>
    </row>
    <row r="46" spans="1:25" s="25" customFormat="1" x14ac:dyDescent="0.3">
      <c r="A46" s="115">
        <v>62</v>
      </c>
      <c r="B46" s="115" t="s">
        <v>212</v>
      </c>
      <c r="D46" s="23">
        <v>0.51246602929674379</v>
      </c>
      <c r="E46" s="22" t="s">
        <v>5</v>
      </c>
      <c r="F46" s="23">
        <v>4.6572266688822536E-5</v>
      </c>
      <c r="G46" s="22">
        <v>53</v>
      </c>
      <c r="H46" s="24">
        <v>7.4444262797167648E-2</v>
      </c>
      <c r="I46" s="22" t="s">
        <v>5</v>
      </c>
      <c r="J46" s="24">
        <v>1.6099005970154201E-4</v>
      </c>
      <c r="K46" s="22">
        <v>49</v>
      </c>
      <c r="L46" s="23">
        <v>0.34839172832707371</v>
      </c>
      <c r="M46" s="22" t="s">
        <v>5</v>
      </c>
      <c r="N46" s="23">
        <v>3.4064259537190782E-5</v>
      </c>
      <c r="O46" s="22">
        <v>54</v>
      </c>
      <c r="P46" s="115">
        <v>120</v>
      </c>
      <c r="U46" s="115"/>
    </row>
    <row r="47" spans="1:25" s="25" customFormat="1" x14ac:dyDescent="0.3">
      <c r="A47" s="115">
        <v>74</v>
      </c>
      <c r="B47" s="115" t="s">
        <v>212</v>
      </c>
      <c r="D47" s="23">
        <v>0.51241541920796374</v>
      </c>
      <c r="E47" s="22" t="s">
        <v>5</v>
      </c>
      <c r="F47" s="23">
        <v>4.5365268632912278E-5</v>
      </c>
      <c r="G47" s="22">
        <v>52</v>
      </c>
      <c r="H47" s="24">
        <v>7.3801460222378379E-2</v>
      </c>
      <c r="I47" s="22" t="s">
        <v>5</v>
      </c>
      <c r="J47" s="24">
        <v>1.3797225315592825E-4</v>
      </c>
      <c r="K47" s="22">
        <v>51</v>
      </c>
      <c r="L47" s="23">
        <v>0.34840152546224995</v>
      </c>
      <c r="M47" s="22" t="s">
        <v>5</v>
      </c>
      <c r="N47" s="23">
        <v>2.9894094378597563E-5</v>
      </c>
      <c r="O47" s="22">
        <v>52</v>
      </c>
      <c r="P47" s="115">
        <v>120</v>
      </c>
      <c r="U47" s="115"/>
    </row>
    <row r="48" spans="1:25" s="25" customFormat="1" x14ac:dyDescent="0.3">
      <c r="A48" s="115">
        <v>75</v>
      </c>
      <c r="B48" s="115" t="s">
        <v>212</v>
      </c>
      <c r="D48" s="23">
        <v>0.51242650910517729</v>
      </c>
      <c r="E48" s="22" t="s">
        <v>5</v>
      </c>
      <c r="F48" s="23">
        <v>4.4884142511115185E-5</v>
      </c>
      <c r="G48" s="22">
        <v>50</v>
      </c>
      <c r="H48" s="24">
        <v>7.3592497006361043E-2</v>
      </c>
      <c r="I48" s="22" t="s">
        <v>5</v>
      </c>
      <c r="J48" s="24">
        <v>1.0178131101210402E-4</v>
      </c>
      <c r="K48" s="22">
        <v>50</v>
      </c>
      <c r="L48" s="23">
        <v>0.34838211063516855</v>
      </c>
      <c r="M48" s="22" t="s">
        <v>5</v>
      </c>
      <c r="N48" s="23">
        <v>3.0365975281863893E-5</v>
      </c>
      <c r="O48" s="22">
        <v>49</v>
      </c>
      <c r="P48" s="115">
        <v>120</v>
      </c>
      <c r="U48" s="115"/>
    </row>
    <row r="49" spans="1:52" s="66" customFormat="1" x14ac:dyDescent="0.3">
      <c r="A49" s="116"/>
      <c r="B49" s="116"/>
      <c r="C49" s="116" t="s">
        <v>21</v>
      </c>
      <c r="D49" s="68">
        <f>AVERAGE(D45:D48)</f>
        <v>0.51245270188960179</v>
      </c>
      <c r="E49" s="68"/>
      <c r="F49" s="68"/>
      <c r="G49" s="68"/>
      <c r="H49" s="68">
        <f>AVERAGE(H45:H48)</f>
        <v>7.4011071152606342E-2</v>
      </c>
      <c r="I49" s="68"/>
      <c r="J49" s="68"/>
      <c r="K49" s="68"/>
      <c r="L49" s="68">
        <f>AVERAGE(L45:L48)</f>
        <v>0.34839118124203317</v>
      </c>
      <c r="M49" s="68"/>
      <c r="N49" s="68"/>
      <c r="O49" s="69"/>
      <c r="P49" s="117"/>
      <c r="Q49" s="117"/>
      <c r="R49" s="117"/>
      <c r="S49" s="117"/>
      <c r="T49" s="117"/>
      <c r="U49" s="116"/>
      <c r="X49" s="67"/>
      <c r="Y49" s="67"/>
    </row>
    <row r="50" spans="1:52" s="66" customFormat="1" x14ac:dyDescent="0.3">
      <c r="A50" s="54"/>
      <c r="B50" s="54"/>
      <c r="C50" s="54" t="s">
        <v>22</v>
      </c>
      <c r="D50" s="68">
        <f>2*_xlfn.STDEV.S(D45:D48)</f>
        <v>7.9737133972920633E-5</v>
      </c>
      <c r="E50" s="68"/>
      <c r="F50" s="68"/>
      <c r="G50" s="68"/>
      <c r="H50" s="68">
        <f>2*_xlfn.STDEV.S(H45:H48)</f>
        <v>7.7012423013653598E-4</v>
      </c>
      <c r="I50" s="68"/>
      <c r="J50" s="68"/>
      <c r="K50" s="68"/>
      <c r="L50" s="68">
        <f>2*_xlfn.STDEV.S(L45:L48)</f>
        <v>1.6037167059251692E-5</v>
      </c>
      <c r="M50" s="68"/>
      <c r="N50" s="68"/>
      <c r="O50" s="69"/>
      <c r="U50" s="54"/>
      <c r="X50" s="67"/>
      <c r="Y50" s="67"/>
    </row>
    <row r="51" spans="1:52" s="66" customFormat="1" x14ac:dyDescent="0.3">
      <c r="A51" s="54"/>
      <c r="B51" s="54"/>
      <c r="C51" s="54" t="s">
        <v>23</v>
      </c>
      <c r="D51" s="71">
        <f>D50/D49*1000000</f>
        <v>155.59901173103481</v>
      </c>
      <c r="E51" s="71" t="s">
        <v>24</v>
      </c>
      <c r="F51" s="71"/>
      <c r="G51" s="71"/>
      <c r="H51" s="72">
        <f>H50/H49*100</f>
        <v>1.0405527418304574</v>
      </c>
      <c r="I51" s="72" t="s">
        <v>25</v>
      </c>
      <c r="J51" s="73"/>
      <c r="K51" s="69"/>
      <c r="L51" s="71">
        <f>L50/L49*1000000</f>
        <v>46.032069474543917</v>
      </c>
      <c r="M51" s="71" t="s">
        <v>24</v>
      </c>
      <c r="N51" s="68"/>
      <c r="O51" s="69"/>
      <c r="U51" s="54"/>
      <c r="X51" s="67"/>
      <c r="Y51" s="67"/>
    </row>
    <row r="52" spans="1:52" s="52" customFormat="1" x14ac:dyDescent="0.3">
      <c r="A52" s="46">
        <v>45265</v>
      </c>
      <c r="B52" s="47"/>
      <c r="C52" s="48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8"/>
      <c r="Q52" s="48"/>
      <c r="R52" s="48"/>
      <c r="S52" s="48"/>
      <c r="T52" s="50"/>
      <c r="U52" s="48"/>
      <c r="V52" s="51"/>
      <c r="W52" s="51"/>
      <c r="X52" s="51"/>
      <c r="Y52" s="51"/>
      <c r="Z52" s="51"/>
      <c r="AA52" s="51"/>
      <c r="AB52" s="51"/>
      <c r="AC52" s="51"/>
      <c r="AD52" s="48"/>
      <c r="AE52" s="48"/>
      <c r="AF52" s="48"/>
      <c r="AG52" s="48"/>
      <c r="AH52" s="48"/>
      <c r="AI52" s="49"/>
      <c r="AJ52" s="49"/>
      <c r="AK52" s="49"/>
      <c r="AL52" s="49"/>
      <c r="AM52" s="49"/>
      <c r="AN52" s="49"/>
      <c r="AO52" s="49"/>
      <c r="AP52" s="49"/>
      <c r="AQ52" s="49"/>
      <c r="AR52" s="49"/>
      <c r="AS52" s="49"/>
      <c r="AT52" s="49"/>
      <c r="AU52" s="48"/>
      <c r="AV52" s="48"/>
      <c r="AW52" s="48"/>
      <c r="AX52" s="48"/>
      <c r="AY52" s="51"/>
      <c r="AZ52" s="48"/>
    </row>
    <row r="53" spans="1:52" s="25" customFormat="1" x14ac:dyDescent="0.3">
      <c r="A53" s="115">
        <v>21</v>
      </c>
      <c r="B53" s="115" t="s">
        <v>212</v>
      </c>
      <c r="D53" s="23">
        <v>0.51246487647541505</v>
      </c>
      <c r="E53" s="22" t="s">
        <v>5</v>
      </c>
      <c r="F53" s="23">
        <v>3.358695277641183E-5</v>
      </c>
      <c r="G53" s="22">
        <v>51</v>
      </c>
      <c r="H53" s="24">
        <v>7.3063350209679107E-2</v>
      </c>
      <c r="I53" s="22" t="s">
        <v>5</v>
      </c>
      <c r="J53" s="24">
        <v>1.6171247286544539E-4</v>
      </c>
      <c r="K53" s="22">
        <v>53</v>
      </c>
      <c r="L53" s="23">
        <v>0.34841630377959182</v>
      </c>
      <c r="M53" s="22" t="s">
        <v>5</v>
      </c>
      <c r="N53" s="23">
        <v>2.4940563486245838E-5</v>
      </c>
      <c r="O53" s="22">
        <v>50</v>
      </c>
      <c r="P53" s="115">
        <v>133</v>
      </c>
      <c r="R53" s="115"/>
    </row>
    <row r="54" spans="1:52" s="25" customFormat="1" x14ac:dyDescent="0.3">
      <c r="A54" s="115">
        <v>22</v>
      </c>
      <c r="B54" s="115" t="s">
        <v>212</v>
      </c>
      <c r="D54" s="23">
        <v>0.51243293717301985</v>
      </c>
      <c r="E54" s="22" t="s">
        <v>5</v>
      </c>
      <c r="F54" s="23">
        <v>3.4966669439959362E-5</v>
      </c>
      <c r="G54" s="22">
        <v>50</v>
      </c>
      <c r="H54" s="24">
        <v>7.295201224267403E-2</v>
      </c>
      <c r="I54" s="22" t="s">
        <v>5</v>
      </c>
      <c r="J54" s="24">
        <v>1.6053510646629122E-4</v>
      </c>
      <c r="K54" s="22">
        <v>52</v>
      </c>
      <c r="L54" s="23">
        <v>0.3483686980295857</v>
      </c>
      <c r="M54" s="22" t="s">
        <v>5</v>
      </c>
      <c r="N54" s="23">
        <v>1.9315526983299389E-5</v>
      </c>
      <c r="O54" s="22">
        <v>50</v>
      </c>
      <c r="P54" s="115">
        <v>133</v>
      </c>
      <c r="R54" s="115"/>
    </row>
    <row r="55" spans="1:52" s="25" customFormat="1" x14ac:dyDescent="0.3">
      <c r="A55" s="115">
        <v>23</v>
      </c>
      <c r="B55" s="115" t="s">
        <v>212</v>
      </c>
      <c r="D55" s="23">
        <v>0.51249831678914792</v>
      </c>
      <c r="E55" s="22" t="s">
        <v>5</v>
      </c>
      <c r="F55" s="23">
        <v>4.3175343289149947E-5</v>
      </c>
      <c r="G55" s="22">
        <v>51</v>
      </c>
      <c r="H55" s="24">
        <v>7.3165562813103296E-2</v>
      </c>
      <c r="I55" s="22" t="s">
        <v>5</v>
      </c>
      <c r="J55" s="24">
        <v>1.691321201469009E-4</v>
      </c>
      <c r="K55" s="22">
        <v>52</v>
      </c>
      <c r="L55" s="23">
        <v>0.34839452976918012</v>
      </c>
      <c r="M55" s="22" t="s">
        <v>5</v>
      </c>
      <c r="N55" s="23">
        <v>1.9383517786039729E-5</v>
      </c>
      <c r="O55" s="22">
        <v>50</v>
      </c>
      <c r="P55" s="115">
        <v>133</v>
      </c>
      <c r="R55" s="115"/>
    </row>
    <row r="56" spans="1:52" s="25" customFormat="1" x14ac:dyDescent="0.3">
      <c r="A56" s="115">
        <v>29</v>
      </c>
      <c r="B56" s="115" t="s">
        <v>212</v>
      </c>
      <c r="D56" s="23">
        <v>0.51245783250093446</v>
      </c>
      <c r="E56" s="22" t="s">
        <v>5</v>
      </c>
      <c r="F56" s="23">
        <v>5.3800713880534005E-5</v>
      </c>
      <c r="G56" s="22">
        <v>34</v>
      </c>
      <c r="H56" s="24">
        <v>7.2591255623997805E-2</v>
      </c>
      <c r="I56" s="22" t="s">
        <v>5</v>
      </c>
      <c r="J56" s="24">
        <v>2.2787412403279172E-4</v>
      </c>
      <c r="K56" s="22">
        <v>34</v>
      </c>
      <c r="L56" s="23">
        <v>0.34839783984222411</v>
      </c>
      <c r="M56" s="22" t="s">
        <v>5</v>
      </c>
      <c r="N56" s="23">
        <v>2.7521272858961296E-5</v>
      </c>
      <c r="O56" s="22">
        <v>32</v>
      </c>
      <c r="P56" s="115">
        <v>133</v>
      </c>
      <c r="R56" s="115"/>
    </row>
    <row r="57" spans="1:52" s="25" customFormat="1" x14ac:dyDescent="0.3">
      <c r="A57" s="115">
        <v>37</v>
      </c>
      <c r="B57" s="115" t="s">
        <v>212</v>
      </c>
      <c r="D57" s="23">
        <v>0.51250555361630323</v>
      </c>
      <c r="E57" s="22" t="s">
        <v>5</v>
      </c>
      <c r="F57" s="23">
        <v>5.0043910953999464E-5</v>
      </c>
      <c r="G57" s="22">
        <v>32</v>
      </c>
      <c r="H57" s="24">
        <v>7.2408626970382875E-2</v>
      </c>
      <c r="I57" s="22" t="s">
        <v>5</v>
      </c>
      <c r="J57" s="24">
        <v>2.0114262152571809E-4</v>
      </c>
      <c r="K57" s="22">
        <v>34</v>
      </c>
      <c r="L57" s="23">
        <v>0.34840102652258981</v>
      </c>
      <c r="M57" s="22" t="s">
        <v>5</v>
      </c>
      <c r="N57" s="23">
        <v>2.6535378603822083E-5</v>
      </c>
      <c r="O57" s="22">
        <v>32</v>
      </c>
      <c r="P57" s="115">
        <v>133</v>
      </c>
      <c r="R57" s="115"/>
    </row>
    <row r="58" spans="1:52" s="25" customFormat="1" x14ac:dyDescent="0.3">
      <c r="A58" s="115">
        <v>43</v>
      </c>
      <c r="B58" s="115" t="s">
        <v>212</v>
      </c>
      <c r="D58" s="23">
        <v>0.51243678437138307</v>
      </c>
      <c r="E58" s="22" t="s">
        <v>5</v>
      </c>
      <c r="F58" s="23">
        <v>5.6782328403060699E-5</v>
      </c>
      <c r="G58" s="22">
        <v>33</v>
      </c>
      <c r="H58" s="24">
        <v>7.2798682461484077E-2</v>
      </c>
      <c r="I58" s="22" t="s">
        <v>5</v>
      </c>
      <c r="J58" s="24">
        <v>1.4912518823011561E-4</v>
      </c>
      <c r="K58" s="22">
        <v>32</v>
      </c>
      <c r="L58" s="23">
        <v>0.34844556233092333</v>
      </c>
      <c r="M58" s="22" t="s">
        <v>5</v>
      </c>
      <c r="N58" s="23">
        <v>3.8373656863027458E-5</v>
      </c>
      <c r="O58" s="22">
        <v>32</v>
      </c>
      <c r="P58" s="115">
        <v>133</v>
      </c>
      <c r="R58" s="115"/>
    </row>
    <row r="59" spans="1:52" s="25" customFormat="1" x14ac:dyDescent="0.3">
      <c r="A59" s="115">
        <v>44</v>
      </c>
      <c r="B59" s="115" t="s">
        <v>212</v>
      </c>
      <c r="D59" s="23">
        <v>0.51244291583781632</v>
      </c>
      <c r="E59" s="22" t="s">
        <v>5</v>
      </c>
      <c r="F59" s="23">
        <v>6.568487807859088E-5</v>
      </c>
      <c r="G59" s="22">
        <v>33</v>
      </c>
      <c r="H59" s="24">
        <v>7.3173508285222039E-2</v>
      </c>
      <c r="I59" s="22" t="s">
        <v>5</v>
      </c>
      <c r="J59" s="24">
        <v>2.5257329561894157E-4</v>
      </c>
      <c r="K59" s="22">
        <v>34</v>
      </c>
      <c r="L59" s="23">
        <v>0.3483986904195896</v>
      </c>
      <c r="M59" s="22" t="s">
        <v>5</v>
      </c>
      <c r="N59" s="23">
        <v>3.6273633404114969E-5</v>
      </c>
      <c r="O59" s="22">
        <v>33</v>
      </c>
      <c r="P59" s="115">
        <v>133</v>
      </c>
      <c r="R59" s="115"/>
    </row>
    <row r="60" spans="1:52" s="25" customFormat="1" x14ac:dyDescent="0.3">
      <c r="A60" s="115">
        <v>45</v>
      </c>
      <c r="B60" s="115" t="s">
        <v>212</v>
      </c>
      <c r="D60" s="23">
        <v>0.51241402874358233</v>
      </c>
      <c r="E60" s="22" t="s">
        <v>5</v>
      </c>
      <c r="F60" s="23">
        <v>4.0188414015712984E-5</v>
      </c>
      <c r="G60" s="22">
        <v>31</v>
      </c>
      <c r="H60" s="24">
        <v>7.3629038682486311E-2</v>
      </c>
      <c r="I60" s="22" t="s">
        <v>5</v>
      </c>
      <c r="J60" s="24">
        <v>1.6086300935574057E-4</v>
      </c>
      <c r="K60" s="22">
        <v>33</v>
      </c>
      <c r="L60" s="23">
        <v>0.34838597804463145</v>
      </c>
      <c r="M60" s="22" t="s">
        <v>5</v>
      </c>
      <c r="N60" s="23">
        <v>3.1633618208948307E-5</v>
      </c>
      <c r="O60" s="22">
        <v>33</v>
      </c>
      <c r="P60" s="115">
        <v>133</v>
      </c>
      <c r="R60" s="115"/>
    </row>
    <row r="61" spans="1:52" s="25" customFormat="1" x14ac:dyDescent="0.3">
      <c r="A61" s="115">
        <v>46</v>
      </c>
      <c r="B61" s="115" t="s">
        <v>212</v>
      </c>
      <c r="D61" s="23">
        <v>0.51248063988746351</v>
      </c>
      <c r="E61" s="22" t="s">
        <v>5</v>
      </c>
      <c r="F61" s="23">
        <v>4.6067698789960031E-5</v>
      </c>
      <c r="G61" s="22">
        <v>33</v>
      </c>
      <c r="H61" s="24">
        <v>7.2509354997585429E-2</v>
      </c>
      <c r="I61" s="22" t="s">
        <v>5</v>
      </c>
      <c r="J61" s="24">
        <v>1.8929999262522654E-4</v>
      </c>
      <c r="K61" s="22">
        <v>34</v>
      </c>
      <c r="L61" s="23">
        <v>0.34839497208109627</v>
      </c>
      <c r="M61" s="22" t="s">
        <v>5</v>
      </c>
      <c r="N61" s="23">
        <v>2.8893505413073595E-5</v>
      </c>
      <c r="O61" s="22">
        <v>32</v>
      </c>
      <c r="P61" s="115">
        <v>133</v>
      </c>
      <c r="R61" s="115"/>
    </row>
    <row r="62" spans="1:52" s="25" customFormat="1" x14ac:dyDescent="0.3">
      <c r="A62" s="115">
        <v>53</v>
      </c>
      <c r="B62" s="115" t="s">
        <v>212</v>
      </c>
      <c r="D62" s="23">
        <v>0.51241311808274659</v>
      </c>
      <c r="E62" s="22" t="s">
        <v>5</v>
      </c>
      <c r="F62" s="23">
        <v>4.7542161030174126E-5</v>
      </c>
      <c r="G62" s="22">
        <v>32</v>
      </c>
      <c r="H62" s="24">
        <v>7.2676192413547794E-2</v>
      </c>
      <c r="I62" s="22" t="s">
        <v>5</v>
      </c>
      <c r="J62" s="24">
        <v>2.0860398406269382E-4</v>
      </c>
      <c r="K62" s="22">
        <v>32</v>
      </c>
      <c r="L62" s="23">
        <v>0.3484236976062336</v>
      </c>
      <c r="M62" s="22" t="s">
        <v>5</v>
      </c>
      <c r="N62" s="23">
        <v>2.9833575457908295E-5</v>
      </c>
      <c r="O62" s="22">
        <v>32</v>
      </c>
      <c r="P62" s="115">
        <v>133</v>
      </c>
      <c r="R62" s="115"/>
    </row>
    <row r="63" spans="1:52" s="25" customFormat="1" x14ac:dyDescent="0.3">
      <c r="A63" s="115">
        <v>54</v>
      </c>
      <c r="B63" s="115" t="s">
        <v>212</v>
      </c>
      <c r="D63" s="23">
        <v>0.51243713889789255</v>
      </c>
      <c r="E63" s="22" t="s">
        <v>5</v>
      </c>
      <c r="F63" s="23">
        <v>4.5070615461987568E-5</v>
      </c>
      <c r="G63" s="22">
        <v>33</v>
      </c>
      <c r="H63" s="24">
        <v>7.2509218738309053E-2</v>
      </c>
      <c r="I63" s="22" t="s">
        <v>5</v>
      </c>
      <c r="J63" s="24">
        <v>1.9025619193893748E-4</v>
      </c>
      <c r="K63" s="22">
        <v>35</v>
      </c>
      <c r="L63" s="23">
        <v>0.34841927025408087</v>
      </c>
      <c r="M63" s="22" t="s">
        <v>5</v>
      </c>
      <c r="N63" s="23">
        <v>2.9510912223205672E-5</v>
      </c>
      <c r="O63" s="22">
        <v>34</v>
      </c>
      <c r="P63" s="115">
        <v>133</v>
      </c>
      <c r="R63" s="115"/>
    </row>
    <row r="64" spans="1:52" s="25" customFormat="1" x14ac:dyDescent="0.3">
      <c r="A64" s="115">
        <v>61</v>
      </c>
      <c r="B64" s="115" t="s">
        <v>212</v>
      </c>
      <c r="D64" s="23">
        <v>0.51244893578248529</v>
      </c>
      <c r="E64" s="22" t="s">
        <v>5</v>
      </c>
      <c r="F64" s="23">
        <v>5.1975415469997859E-5</v>
      </c>
      <c r="G64" s="22">
        <v>33</v>
      </c>
      <c r="H64" s="24">
        <v>7.2407887367414825E-2</v>
      </c>
      <c r="I64" s="22" t="s">
        <v>5</v>
      </c>
      <c r="J64" s="24">
        <v>1.2029936559471544E-4</v>
      </c>
      <c r="K64" s="22">
        <v>34</v>
      </c>
      <c r="L64" s="23">
        <v>0.34841607863874979</v>
      </c>
      <c r="M64" s="22" t="s">
        <v>5</v>
      </c>
      <c r="N64" s="23">
        <v>3.6769775625455091E-5</v>
      </c>
      <c r="O64" s="22">
        <v>33</v>
      </c>
      <c r="P64" s="115">
        <v>133</v>
      </c>
      <c r="R64" s="115"/>
    </row>
    <row r="65" spans="1:52" s="25" customFormat="1" x14ac:dyDescent="0.3">
      <c r="A65" s="115">
        <v>62</v>
      </c>
      <c r="B65" s="115" t="s">
        <v>212</v>
      </c>
      <c r="D65" s="23">
        <v>0.51242710514358158</v>
      </c>
      <c r="E65" s="22" t="s">
        <v>5</v>
      </c>
      <c r="F65" s="23">
        <v>4.6098842333310183E-5</v>
      </c>
      <c r="G65" s="22">
        <v>35</v>
      </c>
      <c r="H65" s="24">
        <v>7.2525157550209829E-2</v>
      </c>
      <c r="I65" s="22" t="s">
        <v>5</v>
      </c>
      <c r="J65" s="24">
        <v>1.2590976874211058E-4</v>
      </c>
      <c r="K65" s="22">
        <v>34</v>
      </c>
      <c r="L65" s="23">
        <v>0.34839246365788662</v>
      </c>
      <c r="M65" s="22" t="s">
        <v>5</v>
      </c>
      <c r="N65" s="23">
        <v>2.1281200623805761E-5</v>
      </c>
      <c r="O65" s="22">
        <v>33</v>
      </c>
      <c r="P65" s="115">
        <v>133</v>
      </c>
      <c r="R65" s="115"/>
    </row>
    <row r="66" spans="1:52" s="25" customFormat="1" x14ac:dyDescent="0.3">
      <c r="A66" s="115">
        <v>68</v>
      </c>
      <c r="B66" s="115" t="s">
        <v>212</v>
      </c>
      <c r="D66" s="23">
        <v>0.51246159680817394</v>
      </c>
      <c r="E66" s="22" t="s">
        <v>5</v>
      </c>
      <c r="F66" s="23">
        <v>4.887576116422118E-5</v>
      </c>
      <c r="G66" s="22">
        <v>31</v>
      </c>
      <c r="H66" s="24">
        <v>7.2429625045208695E-2</v>
      </c>
      <c r="I66" s="22" t="s">
        <v>5</v>
      </c>
      <c r="J66" s="24">
        <v>2.2206421787519166E-4</v>
      </c>
      <c r="K66" s="22">
        <v>34</v>
      </c>
      <c r="L66" s="23">
        <v>0.3483911919939936</v>
      </c>
      <c r="M66" s="22" t="s">
        <v>5</v>
      </c>
      <c r="N66" s="23">
        <v>2.4575478801289033E-5</v>
      </c>
      <c r="O66" s="22">
        <v>33</v>
      </c>
      <c r="P66" s="115">
        <v>133</v>
      </c>
      <c r="R66" s="115"/>
    </row>
    <row r="67" spans="1:52" s="25" customFormat="1" x14ac:dyDescent="0.3">
      <c r="A67" s="115">
        <v>69</v>
      </c>
      <c r="B67" s="115" t="s">
        <v>212</v>
      </c>
      <c r="D67" s="23">
        <v>0.51242339083677202</v>
      </c>
      <c r="E67" s="22" t="s">
        <v>5</v>
      </c>
      <c r="F67" s="23">
        <v>5.5655560462983561E-5</v>
      </c>
      <c r="G67" s="22">
        <v>34</v>
      </c>
      <c r="H67" s="24">
        <v>7.33420012080572E-2</v>
      </c>
      <c r="I67" s="22" t="s">
        <v>5</v>
      </c>
      <c r="J67" s="24">
        <v>2.1568237030340591E-4</v>
      </c>
      <c r="K67" s="22">
        <v>35</v>
      </c>
      <c r="L67" s="23">
        <v>0.34839538768163536</v>
      </c>
      <c r="M67" s="22" t="s">
        <v>5</v>
      </c>
      <c r="N67" s="23">
        <v>2.9556355078680939E-5</v>
      </c>
      <c r="O67" s="22">
        <v>33</v>
      </c>
      <c r="P67" s="115">
        <v>133</v>
      </c>
      <c r="R67" s="115"/>
    </row>
    <row r="68" spans="1:52" s="25" customFormat="1" x14ac:dyDescent="0.3">
      <c r="A68" s="115">
        <v>80</v>
      </c>
      <c r="B68" s="115" t="s">
        <v>212</v>
      </c>
      <c r="D68" s="23">
        <v>0.51251658303422498</v>
      </c>
      <c r="E68" s="22" t="s">
        <v>5</v>
      </c>
      <c r="F68" s="23">
        <v>4.8127686689669193E-5</v>
      </c>
      <c r="G68" s="22">
        <v>32</v>
      </c>
      <c r="H68" s="24">
        <v>7.2531988711883669E-2</v>
      </c>
      <c r="I68" s="22" t="s">
        <v>5</v>
      </c>
      <c r="J68" s="24">
        <v>2.0047714131360975E-4</v>
      </c>
      <c r="K68" s="22">
        <v>34</v>
      </c>
      <c r="L68" s="23">
        <v>0.34835024944959825</v>
      </c>
      <c r="M68" s="22" t="s">
        <v>5</v>
      </c>
      <c r="N68" s="23">
        <v>4.2105384060212165E-5</v>
      </c>
      <c r="O68" s="22">
        <v>33</v>
      </c>
      <c r="P68" s="115">
        <v>133</v>
      </c>
      <c r="R68" s="115"/>
    </row>
    <row r="69" spans="1:52" s="25" customFormat="1" x14ac:dyDescent="0.3">
      <c r="A69" s="115">
        <v>81</v>
      </c>
      <c r="B69" s="115" t="s">
        <v>212</v>
      </c>
      <c r="D69" s="23">
        <v>0.51241994261019286</v>
      </c>
      <c r="E69" s="22" t="s">
        <v>5</v>
      </c>
      <c r="F69" s="23">
        <v>5.6513119553603399E-5</v>
      </c>
      <c r="G69" s="22">
        <v>34</v>
      </c>
      <c r="H69" s="24">
        <v>7.2504292231735518E-2</v>
      </c>
      <c r="I69" s="22" t="s">
        <v>5</v>
      </c>
      <c r="J69" s="24">
        <v>1.6180323840853111E-4</v>
      </c>
      <c r="K69" s="22">
        <v>35</v>
      </c>
      <c r="L69" s="23">
        <v>0.34842376378436413</v>
      </c>
      <c r="M69" s="22" t="s">
        <v>5</v>
      </c>
      <c r="N69" s="23">
        <v>2.5572402405587644E-5</v>
      </c>
      <c r="O69" s="22">
        <v>31</v>
      </c>
      <c r="P69" s="115">
        <v>133</v>
      </c>
      <c r="R69" s="115"/>
    </row>
    <row r="70" spans="1:52" s="25" customFormat="1" x14ac:dyDescent="0.3">
      <c r="A70" s="115">
        <v>92</v>
      </c>
      <c r="B70" s="115" t="s">
        <v>212</v>
      </c>
      <c r="D70" s="23">
        <v>0.51244659229480838</v>
      </c>
      <c r="E70" s="22" t="s">
        <v>5</v>
      </c>
      <c r="F70" s="23">
        <v>6.6630955596126375E-5</v>
      </c>
      <c r="G70" s="22">
        <v>33</v>
      </c>
      <c r="H70" s="24">
        <v>7.2597677776877062E-2</v>
      </c>
      <c r="I70" s="22" t="s">
        <v>5</v>
      </c>
      <c r="J70" s="24">
        <v>1.9041853180189666E-4</v>
      </c>
      <c r="K70" s="22">
        <v>34</v>
      </c>
      <c r="L70" s="23">
        <v>0.34839469627318409</v>
      </c>
      <c r="M70" s="22" t="s">
        <v>5</v>
      </c>
      <c r="N70" s="23">
        <v>2.4638970666022681E-5</v>
      </c>
      <c r="O70" s="22">
        <v>32</v>
      </c>
      <c r="P70" s="115">
        <v>133</v>
      </c>
      <c r="R70" s="115"/>
    </row>
    <row r="71" spans="1:52" s="25" customFormat="1" x14ac:dyDescent="0.3">
      <c r="A71" s="115">
        <v>93</v>
      </c>
      <c r="B71" s="115" t="s">
        <v>212</v>
      </c>
      <c r="D71" s="23">
        <v>0.51247720246756934</v>
      </c>
      <c r="E71" s="22" t="s">
        <v>5</v>
      </c>
      <c r="F71" s="23">
        <v>5.5994076015277114E-5</v>
      </c>
      <c r="G71" s="22">
        <v>32</v>
      </c>
      <c r="H71" s="24">
        <v>7.3513930636221927E-2</v>
      </c>
      <c r="I71" s="22" t="s">
        <v>5</v>
      </c>
      <c r="J71" s="24">
        <v>2.2291088234972754E-4</v>
      </c>
      <c r="K71" s="22">
        <v>34</v>
      </c>
      <c r="L71" s="23">
        <v>0.34837489307844516</v>
      </c>
      <c r="M71" s="22" t="s">
        <v>5</v>
      </c>
      <c r="N71" s="23">
        <v>3.3252734744413883E-5</v>
      </c>
      <c r="O71" s="22">
        <v>34</v>
      </c>
      <c r="P71" s="115">
        <v>133</v>
      </c>
      <c r="R71" s="115"/>
    </row>
    <row r="72" spans="1:52" s="66" customFormat="1" x14ac:dyDescent="0.3">
      <c r="A72" s="116"/>
      <c r="B72" s="116"/>
      <c r="C72" s="116" t="s">
        <v>21</v>
      </c>
      <c r="D72" s="68">
        <f>AVERAGE(D53:D71)</f>
        <v>0.5124529205975531</v>
      </c>
      <c r="E72" s="68"/>
      <c r="F72" s="68"/>
      <c r="G72" s="68"/>
      <c r="H72" s="68">
        <f>AVERAGE(H53:H71)</f>
        <v>7.2806808629793718E-2</v>
      </c>
      <c r="I72" s="68"/>
      <c r="J72" s="68"/>
      <c r="K72" s="68"/>
      <c r="L72" s="68">
        <f>AVERAGE(L53:L71)</f>
        <v>0.34839922595987277</v>
      </c>
      <c r="M72" s="68"/>
      <c r="N72" s="68"/>
      <c r="O72" s="69"/>
      <c r="P72" s="117"/>
      <c r="Q72" s="117"/>
      <c r="R72" s="117"/>
      <c r="S72" s="117"/>
      <c r="T72" s="117"/>
      <c r="U72" s="116"/>
      <c r="X72" s="67"/>
      <c r="Y72" s="67"/>
    </row>
    <row r="73" spans="1:52" s="66" customFormat="1" x14ac:dyDescent="0.3">
      <c r="A73" s="54"/>
      <c r="B73" s="54"/>
      <c r="C73" s="54" t="s">
        <v>22</v>
      </c>
      <c r="D73" s="68">
        <f>2*_xlfn.STDEV.S(D53:D71)</f>
        <v>6.1953165927879206E-5</v>
      </c>
      <c r="E73" s="68"/>
      <c r="F73" s="68"/>
      <c r="G73" s="68"/>
      <c r="H73" s="68">
        <f>2*_xlfn.STDEV.S(H53:H71)</f>
        <v>7.8927158575776046E-4</v>
      </c>
      <c r="I73" s="68"/>
      <c r="J73" s="68"/>
      <c r="K73" s="68"/>
      <c r="L73" s="68">
        <f>2*_xlfn.STDEV.S(L53:L71)</f>
        <v>4.3753951222507804E-5</v>
      </c>
      <c r="M73" s="68"/>
      <c r="N73" s="68"/>
      <c r="O73" s="69"/>
      <c r="U73" s="54"/>
      <c r="X73" s="67"/>
      <c r="Y73" s="67"/>
    </row>
    <row r="74" spans="1:52" s="66" customFormat="1" x14ac:dyDescent="0.3">
      <c r="A74" s="54"/>
      <c r="B74" s="54"/>
      <c r="C74" s="54" t="s">
        <v>23</v>
      </c>
      <c r="D74" s="71">
        <f>D73/D72*1000000</f>
        <v>120.89533191778442</v>
      </c>
      <c r="E74" s="71" t="s">
        <v>24</v>
      </c>
      <c r="F74" s="71"/>
      <c r="G74" s="71"/>
      <c r="H74" s="72">
        <f>H73/H72*100</f>
        <v>1.0840628790241713</v>
      </c>
      <c r="I74" s="72" t="s">
        <v>25</v>
      </c>
      <c r="J74" s="73"/>
      <c r="K74" s="69"/>
      <c r="L74" s="71">
        <f>L73/L72*1000000</f>
        <v>125.58567287846732</v>
      </c>
      <c r="M74" s="71" t="s">
        <v>24</v>
      </c>
      <c r="N74" s="68"/>
      <c r="O74" s="69"/>
      <c r="U74" s="54"/>
      <c r="X74" s="67"/>
      <c r="Y74" s="67"/>
    </row>
    <row r="75" spans="1:52" s="52" customFormat="1" x14ac:dyDescent="0.3">
      <c r="A75" s="46">
        <v>45267</v>
      </c>
      <c r="B75" s="47"/>
      <c r="C75" s="48"/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8"/>
      <c r="Q75" s="48"/>
      <c r="R75" s="48"/>
      <c r="S75" s="48"/>
      <c r="T75" s="50"/>
      <c r="U75" s="48"/>
      <c r="V75" s="51"/>
      <c r="W75" s="51"/>
      <c r="X75" s="51"/>
      <c r="Y75" s="51"/>
      <c r="Z75" s="51"/>
      <c r="AA75" s="51"/>
      <c r="AB75" s="51"/>
      <c r="AC75" s="51"/>
      <c r="AD75" s="48"/>
      <c r="AE75" s="48"/>
      <c r="AF75" s="48"/>
      <c r="AG75" s="48"/>
      <c r="AH75" s="48"/>
      <c r="AI75" s="49"/>
      <c r="AJ75" s="49"/>
      <c r="AK75" s="49"/>
      <c r="AL75" s="49"/>
      <c r="AM75" s="49"/>
      <c r="AN75" s="49"/>
      <c r="AO75" s="49"/>
      <c r="AP75" s="49"/>
      <c r="AQ75" s="49"/>
      <c r="AR75" s="49"/>
      <c r="AS75" s="49"/>
      <c r="AT75" s="49"/>
      <c r="AU75" s="48"/>
      <c r="AV75" s="48"/>
      <c r="AW75" s="48"/>
      <c r="AX75" s="48"/>
      <c r="AY75" s="51"/>
      <c r="AZ75" s="48"/>
    </row>
    <row r="76" spans="1:52" s="25" customFormat="1" x14ac:dyDescent="0.3">
      <c r="A76" s="115">
        <v>11</v>
      </c>
      <c r="B76" s="115" t="s">
        <v>212</v>
      </c>
      <c r="D76" s="23">
        <v>0.51247499398233864</v>
      </c>
      <c r="E76" s="22" t="s">
        <v>5</v>
      </c>
      <c r="F76" s="23">
        <v>4.5802617346156671E-5</v>
      </c>
      <c r="G76" s="22">
        <v>33</v>
      </c>
      <c r="H76" s="24">
        <v>7.2582269077404102E-2</v>
      </c>
      <c r="I76" s="22" t="s">
        <v>5</v>
      </c>
      <c r="J76" s="24">
        <v>8.2701707982654795E-5</v>
      </c>
      <c r="K76" s="22">
        <v>33</v>
      </c>
      <c r="L76" s="23">
        <v>0.34838169655294177</v>
      </c>
      <c r="M76" s="22" t="s">
        <v>5</v>
      </c>
      <c r="N76" s="23">
        <v>2.3398038027156102E-5</v>
      </c>
      <c r="O76" s="22">
        <v>34</v>
      </c>
      <c r="P76" s="115">
        <v>107</v>
      </c>
      <c r="R76" s="115"/>
    </row>
    <row r="77" spans="1:52" s="25" customFormat="1" x14ac:dyDescent="0.3">
      <c r="A77" s="115">
        <v>12</v>
      </c>
      <c r="B77" s="115" t="s">
        <v>212</v>
      </c>
      <c r="D77" s="23">
        <v>0.51243066926055969</v>
      </c>
      <c r="E77" s="22" t="s">
        <v>5</v>
      </c>
      <c r="F77" s="23">
        <v>5.0500298837624623E-5</v>
      </c>
      <c r="G77" s="22">
        <v>33</v>
      </c>
      <c r="H77" s="24">
        <v>7.3722252585207093E-2</v>
      </c>
      <c r="I77" s="22" t="s">
        <v>5</v>
      </c>
      <c r="J77" s="24">
        <v>1.6054075657170438E-4</v>
      </c>
      <c r="K77" s="22">
        <v>34</v>
      </c>
      <c r="L77" s="23">
        <v>0.34836963855492653</v>
      </c>
      <c r="M77" s="22" t="s">
        <v>5</v>
      </c>
      <c r="N77" s="23">
        <v>2.4570958225763548E-5</v>
      </c>
      <c r="O77" s="22">
        <v>33</v>
      </c>
      <c r="P77" s="115">
        <v>107</v>
      </c>
      <c r="R77" s="115"/>
    </row>
    <row r="78" spans="1:52" s="25" customFormat="1" x14ac:dyDescent="0.3">
      <c r="A78" s="115">
        <v>18</v>
      </c>
      <c r="B78" s="115" t="s">
        <v>212</v>
      </c>
      <c r="D78" s="23">
        <v>0.5124146744377005</v>
      </c>
      <c r="E78" s="22" t="s">
        <v>5</v>
      </c>
      <c r="F78" s="23">
        <v>5.1590967101388005E-5</v>
      </c>
      <c r="G78" s="22">
        <v>33</v>
      </c>
      <c r="H78" s="24">
        <v>7.2416806385425581E-2</v>
      </c>
      <c r="I78" s="22" t="s">
        <v>5</v>
      </c>
      <c r="J78" s="24">
        <v>8.280769559536452E-5</v>
      </c>
      <c r="K78" s="22">
        <v>34</v>
      </c>
      <c r="L78" s="23">
        <v>0.34839902574468823</v>
      </c>
      <c r="M78" s="22" t="s">
        <v>5</v>
      </c>
      <c r="N78" s="23">
        <v>3.6300942638889615E-5</v>
      </c>
      <c r="O78" s="22">
        <v>34</v>
      </c>
      <c r="P78" s="115">
        <v>107</v>
      </c>
      <c r="R78" s="115"/>
    </row>
    <row r="79" spans="1:52" s="25" customFormat="1" x14ac:dyDescent="0.3">
      <c r="A79" s="115">
        <v>19</v>
      </c>
      <c r="B79" s="115" t="s">
        <v>212</v>
      </c>
      <c r="D79" s="23">
        <v>0.51246176106985375</v>
      </c>
      <c r="E79" s="22" t="s">
        <v>5</v>
      </c>
      <c r="F79" s="23">
        <v>5.5656927394167229E-5</v>
      </c>
      <c r="G79" s="22">
        <v>32</v>
      </c>
      <c r="H79" s="24">
        <v>7.3495094664113053E-2</v>
      </c>
      <c r="I79" s="22" t="s">
        <v>5</v>
      </c>
      <c r="J79" s="24">
        <v>2.3181510360180071E-4</v>
      </c>
      <c r="K79" s="22">
        <v>34</v>
      </c>
      <c r="L79" s="23">
        <v>0.34843203271925527</v>
      </c>
      <c r="M79" s="22" t="s">
        <v>5</v>
      </c>
      <c r="N79" s="23">
        <v>3.3495824063512717E-5</v>
      </c>
      <c r="O79" s="22">
        <v>32</v>
      </c>
      <c r="P79" s="115">
        <v>107</v>
      </c>
      <c r="R79" s="115"/>
    </row>
    <row r="80" spans="1:52" s="25" customFormat="1" x14ac:dyDescent="0.3">
      <c r="A80" s="115">
        <v>25</v>
      </c>
      <c r="B80" s="115" t="s">
        <v>212</v>
      </c>
      <c r="D80" s="23">
        <v>0.5124702206485815</v>
      </c>
      <c r="E80" s="22" t="s">
        <v>5</v>
      </c>
      <c r="F80" s="23">
        <v>4.863450283932188E-5</v>
      </c>
      <c r="G80" s="22">
        <v>32</v>
      </c>
      <c r="H80" s="24">
        <v>7.2275948925828656E-2</v>
      </c>
      <c r="I80" s="22" t="s">
        <v>5</v>
      </c>
      <c r="J80" s="24">
        <v>8.2008460323218987E-5</v>
      </c>
      <c r="K80" s="22">
        <v>33</v>
      </c>
      <c r="L80" s="23">
        <v>0.34843408883679572</v>
      </c>
      <c r="M80" s="22" t="s">
        <v>5</v>
      </c>
      <c r="N80" s="23">
        <v>2.913445195446367E-5</v>
      </c>
      <c r="O80" s="22">
        <v>33</v>
      </c>
      <c r="P80" s="115">
        <v>107</v>
      </c>
      <c r="R80" s="115"/>
    </row>
    <row r="81" spans="1:25" s="25" customFormat="1" x14ac:dyDescent="0.3">
      <c r="A81" s="115">
        <v>26</v>
      </c>
      <c r="B81" s="115" t="s">
        <v>212</v>
      </c>
      <c r="D81" s="23">
        <v>0.5125478695650284</v>
      </c>
      <c r="E81" s="22" t="s">
        <v>5</v>
      </c>
      <c r="F81" s="23">
        <v>6.3033710989157175E-5</v>
      </c>
      <c r="G81" s="22">
        <v>31</v>
      </c>
      <c r="H81" s="24">
        <v>7.3170346325048014E-2</v>
      </c>
      <c r="I81" s="22" t="s">
        <v>5</v>
      </c>
      <c r="J81" s="24">
        <v>2.1386048935568471E-4</v>
      </c>
      <c r="K81" s="22">
        <v>33</v>
      </c>
      <c r="L81" s="23">
        <v>0.34844901680890095</v>
      </c>
      <c r="M81" s="22" t="s">
        <v>5</v>
      </c>
      <c r="N81" s="23">
        <v>3.5390244764067824E-5</v>
      </c>
      <c r="O81" s="22">
        <v>32</v>
      </c>
      <c r="P81" s="115">
        <v>107</v>
      </c>
      <c r="R81" s="115"/>
    </row>
    <row r="82" spans="1:25" s="25" customFormat="1" x14ac:dyDescent="0.3">
      <c r="A82" s="115">
        <v>33</v>
      </c>
      <c r="B82" s="115" t="s">
        <v>212</v>
      </c>
      <c r="D82" s="23">
        <v>0.51248745386410854</v>
      </c>
      <c r="E82" s="22" t="s">
        <v>5</v>
      </c>
      <c r="F82" s="23">
        <v>4.1735657691679654E-5</v>
      </c>
      <c r="G82" s="22">
        <v>31</v>
      </c>
      <c r="H82" s="24">
        <v>7.2227673914912027E-2</v>
      </c>
      <c r="I82" s="22" t="s">
        <v>5</v>
      </c>
      <c r="J82" s="24">
        <v>1.198493327142516E-4</v>
      </c>
      <c r="K82" s="22">
        <v>33</v>
      </c>
      <c r="L82" s="23">
        <v>0.34840751817155813</v>
      </c>
      <c r="M82" s="22" t="s">
        <v>5</v>
      </c>
      <c r="N82" s="23">
        <v>3.0192224734059102E-5</v>
      </c>
      <c r="O82" s="22">
        <v>33</v>
      </c>
      <c r="P82" s="115">
        <v>107</v>
      </c>
      <c r="R82" s="115"/>
    </row>
    <row r="83" spans="1:25" s="25" customFormat="1" x14ac:dyDescent="0.3">
      <c r="A83" s="115">
        <v>34</v>
      </c>
      <c r="B83" s="115" t="s">
        <v>212</v>
      </c>
      <c r="D83" s="23">
        <v>0.51241629882456718</v>
      </c>
      <c r="E83" s="22" t="s">
        <v>5</v>
      </c>
      <c r="F83" s="23">
        <v>5.9914922743572424E-5</v>
      </c>
      <c r="G83" s="22">
        <v>33</v>
      </c>
      <c r="H83" s="24">
        <v>7.3637810706078499E-2</v>
      </c>
      <c r="I83" s="22" t="s">
        <v>5</v>
      </c>
      <c r="J83" s="24">
        <v>1.369478183207451E-4</v>
      </c>
      <c r="K83" s="22">
        <v>34</v>
      </c>
      <c r="L83" s="23">
        <v>0.34841546727993866</v>
      </c>
      <c r="M83" s="22" t="s">
        <v>5</v>
      </c>
      <c r="N83" s="23">
        <v>2.8612964601850221E-5</v>
      </c>
      <c r="O83" s="22">
        <v>33</v>
      </c>
      <c r="P83" s="115">
        <v>107</v>
      </c>
      <c r="R83" s="115"/>
    </row>
    <row r="84" spans="1:25" s="25" customFormat="1" x14ac:dyDescent="0.3">
      <c r="A84" s="115">
        <v>40</v>
      </c>
      <c r="B84" s="115" t="s">
        <v>212</v>
      </c>
      <c r="D84" s="23">
        <v>0.51244247744382965</v>
      </c>
      <c r="E84" s="22" t="s">
        <v>5</v>
      </c>
      <c r="F84" s="23">
        <v>5.6631620008800337E-5</v>
      </c>
      <c r="G84" s="22">
        <v>33</v>
      </c>
      <c r="H84" s="24">
        <v>7.2244925296193377E-2</v>
      </c>
      <c r="I84" s="22" t="s">
        <v>5</v>
      </c>
      <c r="J84" s="24">
        <v>9.0736619574803036E-5</v>
      </c>
      <c r="K84" s="22">
        <v>34</v>
      </c>
      <c r="L84" s="23">
        <v>0.34839358521374808</v>
      </c>
      <c r="M84" s="22" t="s">
        <v>5</v>
      </c>
      <c r="N84" s="23">
        <v>3.7451357149636089E-5</v>
      </c>
      <c r="O84" s="22">
        <v>33</v>
      </c>
      <c r="P84" s="115">
        <v>107</v>
      </c>
      <c r="R84" s="115"/>
    </row>
    <row r="85" spans="1:25" s="25" customFormat="1" x14ac:dyDescent="0.3">
      <c r="A85" s="115">
        <v>41</v>
      </c>
      <c r="B85" s="115" t="s">
        <v>212</v>
      </c>
      <c r="D85" s="23">
        <v>0.51251138312092448</v>
      </c>
      <c r="E85" s="22" t="s">
        <v>5</v>
      </c>
      <c r="F85" s="23">
        <v>4.3822295277232463E-5</v>
      </c>
      <c r="G85" s="22">
        <v>33</v>
      </c>
      <c r="H85" s="24">
        <v>7.4278772266197793E-2</v>
      </c>
      <c r="I85" s="22" t="s">
        <v>5</v>
      </c>
      <c r="J85" s="24">
        <v>1.4438685287366658E-4</v>
      </c>
      <c r="K85" s="22">
        <v>35</v>
      </c>
      <c r="L85" s="23">
        <v>0.34840970563237983</v>
      </c>
      <c r="M85" s="22" t="s">
        <v>5</v>
      </c>
      <c r="N85" s="23">
        <v>3.8323759721878918E-5</v>
      </c>
      <c r="O85" s="22">
        <v>34</v>
      </c>
      <c r="P85" s="115">
        <v>107</v>
      </c>
      <c r="R85" s="115"/>
    </row>
    <row r="86" spans="1:25" s="66" customFormat="1" x14ac:dyDescent="0.3">
      <c r="A86" s="116"/>
      <c r="B86" s="116"/>
      <c r="C86" s="116" t="s">
        <v>21</v>
      </c>
      <c r="D86" s="68">
        <f>AVERAGE(D76:D85)</f>
        <v>0.51246578022174927</v>
      </c>
      <c r="E86" s="68"/>
      <c r="F86" s="68"/>
      <c r="G86" s="68"/>
      <c r="H86" s="68">
        <f>AVERAGE(H76:H85)</f>
        <v>7.3005190014640842E-2</v>
      </c>
      <c r="I86" s="68"/>
      <c r="J86" s="68"/>
      <c r="K86" s="68"/>
      <c r="L86" s="68">
        <f>AVERAGE(L76:L85)</f>
        <v>0.34840917755151335</v>
      </c>
      <c r="M86" s="68"/>
      <c r="N86" s="68"/>
      <c r="O86" s="69"/>
      <c r="P86" s="117"/>
      <c r="Q86" s="117"/>
      <c r="R86" s="117"/>
      <c r="S86" s="117"/>
      <c r="T86" s="117"/>
      <c r="U86" s="116"/>
      <c r="X86" s="67"/>
      <c r="Y86" s="67"/>
    </row>
    <row r="87" spans="1:25" s="66" customFormat="1" x14ac:dyDescent="0.3">
      <c r="A87" s="54"/>
      <c r="B87" s="54"/>
      <c r="C87" s="54" t="s">
        <v>22</v>
      </c>
      <c r="D87" s="68">
        <f>2*_xlfn.STDEV.S(D76:D85)</f>
        <v>8.4970072398513313E-5</v>
      </c>
      <c r="E87" s="68"/>
      <c r="F87" s="68"/>
      <c r="G87" s="68"/>
      <c r="H87" s="68">
        <f>2*_xlfn.STDEV.S(H76:H85)</f>
        <v>1.4971181650998741E-3</v>
      </c>
      <c r="I87" s="68"/>
      <c r="J87" s="68"/>
      <c r="K87" s="68"/>
      <c r="L87" s="68">
        <f>2*_xlfn.STDEV.S(L76:L85)</f>
        <v>4.9159188418453279E-5</v>
      </c>
      <c r="M87" s="68"/>
      <c r="N87" s="68"/>
      <c r="O87" s="69"/>
      <c r="U87" s="54"/>
      <c r="X87" s="67"/>
      <c r="Y87" s="67"/>
    </row>
    <row r="88" spans="1:25" s="66" customFormat="1" x14ac:dyDescent="0.3">
      <c r="A88" s="54"/>
      <c r="B88" s="54"/>
      <c r="C88" s="54" t="s">
        <v>23</v>
      </c>
      <c r="D88" s="71">
        <f>D87/D86*1000000</f>
        <v>165.80633415512327</v>
      </c>
      <c r="E88" s="71" t="s">
        <v>24</v>
      </c>
      <c r="F88" s="71"/>
      <c r="G88" s="71"/>
      <c r="H88" s="72">
        <f>H87/H86*100</f>
        <v>2.0507010046814949</v>
      </c>
      <c r="I88" s="72" t="s">
        <v>25</v>
      </c>
      <c r="J88" s="73"/>
      <c r="K88" s="69"/>
      <c r="L88" s="71">
        <f>L87/L86*1000000</f>
        <v>141.09613519346786</v>
      </c>
      <c r="M88" s="71" t="s">
        <v>24</v>
      </c>
      <c r="N88" s="68"/>
      <c r="O88" s="69"/>
      <c r="U88" s="54"/>
      <c r="X88" s="67"/>
      <c r="Y88" s="67"/>
    </row>
    <row r="89" spans="1:25" s="104" customFormat="1" x14ac:dyDescent="0.3">
      <c r="A89" s="111">
        <v>45</v>
      </c>
      <c r="B89" s="111" t="s">
        <v>213</v>
      </c>
      <c r="D89" s="106">
        <v>0.51248405403254549</v>
      </c>
      <c r="E89" s="114" t="s">
        <v>5</v>
      </c>
      <c r="F89" s="106">
        <v>2.7840054577083651E-5</v>
      </c>
      <c r="G89" s="114">
        <v>100</v>
      </c>
      <c r="H89" s="108">
        <v>7.4523345774666849E-2</v>
      </c>
      <c r="I89" s="114" t="s">
        <v>5</v>
      </c>
      <c r="J89" s="108">
        <v>9.9698205609905437E-5</v>
      </c>
      <c r="K89" s="114">
        <v>97</v>
      </c>
      <c r="L89" s="106">
        <v>0.34840049624617375</v>
      </c>
      <c r="M89" s="114" t="s">
        <v>5</v>
      </c>
      <c r="N89" s="106">
        <v>1.5212282086160484E-5</v>
      </c>
      <c r="O89" s="114">
        <v>98</v>
      </c>
      <c r="P89" s="114" t="s">
        <v>348</v>
      </c>
      <c r="R89" s="111"/>
    </row>
    <row r="90" spans="1:25" s="104" customFormat="1" x14ac:dyDescent="0.3">
      <c r="A90" s="111">
        <v>46</v>
      </c>
      <c r="B90" s="111" t="s">
        <v>213</v>
      </c>
      <c r="D90" s="106">
        <v>0.51246075768298527</v>
      </c>
      <c r="E90" s="114" t="s">
        <v>5</v>
      </c>
      <c r="F90" s="106">
        <v>2.7238358825861625E-5</v>
      </c>
      <c r="G90" s="114">
        <v>100</v>
      </c>
      <c r="H90" s="108">
        <v>7.4575843314778859E-2</v>
      </c>
      <c r="I90" s="114" t="s">
        <v>5</v>
      </c>
      <c r="J90" s="108">
        <v>1.3490312307994627E-4</v>
      </c>
      <c r="K90" s="114">
        <v>99</v>
      </c>
      <c r="L90" s="106">
        <v>0.34840478285458637</v>
      </c>
      <c r="M90" s="114" t="s">
        <v>5</v>
      </c>
      <c r="N90" s="106">
        <v>1.6771234881755707E-5</v>
      </c>
      <c r="O90" s="114">
        <v>99</v>
      </c>
      <c r="P90" s="114" t="s">
        <v>348</v>
      </c>
      <c r="R90" s="111"/>
    </row>
    <row r="91" spans="1:25" s="104" customFormat="1" x14ac:dyDescent="0.3">
      <c r="A91" s="111">
        <v>53</v>
      </c>
      <c r="B91" s="111" t="s">
        <v>213</v>
      </c>
      <c r="D91" s="106">
        <v>0.51244968417192849</v>
      </c>
      <c r="E91" s="114" t="s">
        <v>5</v>
      </c>
      <c r="F91" s="106">
        <v>2.7394878578221303E-5</v>
      </c>
      <c r="G91" s="114">
        <v>101</v>
      </c>
      <c r="H91" s="108">
        <v>7.4182809565930444E-2</v>
      </c>
      <c r="I91" s="114" t="s">
        <v>5</v>
      </c>
      <c r="J91" s="108">
        <v>1.2223980783024969E-4</v>
      </c>
      <c r="K91" s="114">
        <v>97</v>
      </c>
      <c r="L91" s="106">
        <v>0.34838103970336309</v>
      </c>
      <c r="M91" s="114" t="s">
        <v>5</v>
      </c>
      <c r="N91" s="106">
        <v>1.5340842702193314E-5</v>
      </c>
      <c r="O91" s="114">
        <v>97</v>
      </c>
      <c r="P91" s="114" t="s">
        <v>348</v>
      </c>
      <c r="R91" s="111"/>
    </row>
    <row r="92" spans="1:25" s="104" customFormat="1" x14ac:dyDescent="0.3">
      <c r="A92" s="111">
        <v>54</v>
      </c>
      <c r="B92" s="111" t="s">
        <v>213</v>
      </c>
      <c r="D92" s="106">
        <v>0.51250019266050262</v>
      </c>
      <c r="E92" s="114" t="s">
        <v>5</v>
      </c>
      <c r="F92" s="106">
        <v>2.7313523957876348E-5</v>
      </c>
      <c r="G92" s="114">
        <v>97</v>
      </c>
      <c r="H92" s="108">
        <v>7.5795722015370381E-2</v>
      </c>
      <c r="I92" s="114" t="s">
        <v>5</v>
      </c>
      <c r="J92" s="108">
        <v>1.3487227093492491E-4</v>
      </c>
      <c r="K92" s="114">
        <v>100</v>
      </c>
      <c r="L92" s="106">
        <v>0.34839722456491862</v>
      </c>
      <c r="M92" s="114" t="s">
        <v>5</v>
      </c>
      <c r="N92" s="106">
        <v>1.4396922140216389E-5</v>
      </c>
      <c r="O92" s="114">
        <v>100</v>
      </c>
      <c r="P92" s="114" t="s">
        <v>348</v>
      </c>
      <c r="R92" s="111"/>
    </row>
    <row r="93" spans="1:25" s="104" customFormat="1" x14ac:dyDescent="0.3">
      <c r="A93" s="111">
        <v>64</v>
      </c>
      <c r="B93" s="111" t="s">
        <v>213</v>
      </c>
      <c r="D93" s="106">
        <v>0.51247385059390471</v>
      </c>
      <c r="E93" s="114" t="s">
        <v>5</v>
      </c>
      <c r="F93" s="106">
        <v>2.9283924027881033E-5</v>
      </c>
      <c r="G93" s="114">
        <v>100</v>
      </c>
      <c r="H93" s="108">
        <v>7.4038228578314144E-2</v>
      </c>
      <c r="I93" s="114" t="s">
        <v>5</v>
      </c>
      <c r="J93" s="108">
        <v>1.0851016272455431E-4</v>
      </c>
      <c r="K93" s="114">
        <v>97</v>
      </c>
      <c r="L93" s="106">
        <v>0.34839891346905105</v>
      </c>
      <c r="M93" s="114" t="s">
        <v>5</v>
      </c>
      <c r="N93" s="106">
        <v>1.5970913846765697E-5</v>
      </c>
      <c r="O93" s="114">
        <v>98</v>
      </c>
      <c r="P93" s="114" t="s">
        <v>348</v>
      </c>
      <c r="R93" s="111"/>
    </row>
    <row r="94" spans="1:25" s="104" customFormat="1" x14ac:dyDescent="0.3">
      <c r="A94" s="111">
        <v>65</v>
      </c>
      <c r="B94" s="111" t="s">
        <v>213</v>
      </c>
      <c r="D94" s="106">
        <v>0.51245487075344442</v>
      </c>
      <c r="E94" s="114" t="s">
        <v>5</v>
      </c>
      <c r="F94" s="106">
        <v>2.6902591138582607E-5</v>
      </c>
      <c r="G94" s="114">
        <v>98</v>
      </c>
      <c r="H94" s="108">
        <v>7.6127907691768804E-2</v>
      </c>
      <c r="I94" s="114" t="s">
        <v>5</v>
      </c>
      <c r="J94" s="108">
        <v>1.5728846775144581E-4</v>
      </c>
      <c r="K94" s="114">
        <v>100</v>
      </c>
      <c r="L94" s="106">
        <v>0.34841823899630664</v>
      </c>
      <c r="M94" s="114" t="s">
        <v>5</v>
      </c>
      <c r="N94" s="106">
        <v>1.742820909955219E-5</v>
      </c>
      <c r="O94" s="114">
        <v>98</v>
      </c>
      <c r="P94" s="114" t="s">
        <v>348</v>
      </c>
      <c r="R94" s="111"/>
    </row>
    <row r="95" spans="1:25" s="66" customFormat="1" x14ac:dyDescent="0.3">
      <c r="A95" s="116"/>
      <c r="B95" s="116"/>
      <c r="C95" s="116" t="s">
        <v>21</v>
      </c>
      <c r="D95" s="68">
        <f>AVERAGE(D89:D94)</f>
        <v>0.51247056831588511</v>
      </c>
      <c r="E95" s="68"/>
      <c r="F95" s="68"/>
      <c r="G95" s="68"/>
      <c r="H95" s="68">
        <f>AVERAGE(H89:H94)</f>
        <v>7.4873976156804911E-2</v>
      </c>
      <c r="I95" s="68"/>
      <c r="J95" s="68"/>
      <c r="K95" s="68"/>
      <c r="L95" s="68">
        <f>AVERAGE(L89:L94)</f>
        <v>0.34840011597239995</v>
      </c>
      <c r="M95" s="68"/>
      <c r="N95" s="68"/>
      <c r="O95" s="69"/>
      <c r="P95" s="117"/>
      <c r="Q95" s="117"/>
      <c r="R95" s="117"/>
      <c r="S95" s="117"/>
      <c r="T95" s="117"/>
      <c r="U95" s="116"/>
      <c r="X95" s="67"/>
      <c r="Y95" s="67"/>
    </row>
    <row r="96" spans="1:25" s="66" customFormat="1" x14ac:dyDescent="0.3">
      <c r="A96" s="54"/>
      <c r="B96" s="54"/>
      <c r="C96" s="54" t="s">
        <v>22</v>
      </c>
      <c r="D96" s="68">
        <f>2*_xlfn.STDEV.S(D89:D94)</f>
        <v>3.8460880386537565E-5</v>
      </c>
      <c r="E96" s="68"/>
      <c r="F96" s="68"/>
      <c r="G96" s="68"/>
      <c r="H96" s="68">
        <f>2*_xlfn.STDEV.S(H89:H94)</f>
        <v>1.7458453195690685E-3</v>
      </c>
      <c r="I96" s="68"/>
      <c r="J96" s="68"/>
      <c r="K96" s="68"/>
      <c r="L96" s="68">
        <f>2*_xlfn.STDEV.S(L89:L94)</f>
        <v>2.4067882082163447E-5</v>
      </c>
      <c r="M96" s="68"/>
      <c r="N96" s="68"/>
      <c r="O96" s="69"/>
      <c r="U96" s="54"/>
      <c r="X96" s="67"/>
      <c r="Y96" s="67"/>
    </row>
    <row r="97" spans="1:25" s="66" customFormat="1" x14ac:dyDescent="0.3">
      <c r="A97" s="54"/>
      <c r="B97" s="54"/>
      <c r="C97" s="54" t="s">
        <v>23</v>
      </c>
      <c r="D97" s="71">
        <f>D96/D95*1000000</f>
        <v>75.049930209514798</v>
      </c>
      <c r="E97" s="71" t="s">
        <v>24</v>
      </c>
      <c r="F97" s="71"/>
      <c r="G97" s="71"/>
      <c r="H97" s="72">
        <f>H96/H95*100</f>
        <v>2.3317117764826993</v>
      </c>
      <c r="I97" s="72" t="s">
        <v>25</v>
      </c>
      <c r="J97" s="73"/>
      <c r="K97" s="69"/>
      <c r="L97" s="71">
        <f>L96/L95*1000000</f>
        <v>69.081154048955852</v>
      </c>
      <c r="M97" s="71" t="s">
        <v>24</v>
      </c>
      <c r="N97" s="68"/>
      <c r="O97" s="69"/>
      <c r="U97" s="54"/>
      <c r="X97" s="67"/>
      <c r="Y97" s="67"/>
    </row>
    <row r="98" spans="1:25" s="27" customFormat="1" x14ac:dyDescent="0.3">
      <c r="A98" s="21"/>
      <c r="B98" s="21"/>
      <c r="C98" s="63"/>
      <c r="D98" s="77"/>
      <c r="E98" s="77"/>
      <c r="F98" s="77"/>
      <c r="G98" s="77"/>
      <c r="H98" s="78"/>
      <c r="I98" s="78"/>
      <c r="J98" s="76"/>
      <c r="K98" s="75"/>
      <c r="L98" s="77"/>
      <c r="M98" s="77"/>
      <c r="N98" s="74"/>
      <c r="O98" s="75"/>
      <c r="P98" s="21"/>
      <c r="W98" s="32"/>
      <c r="X98" s="33"/>
    </row>
    <row r="99" spans="1:25" x14ac:dyDescent="0.3">
      <c r="C99" s="58" t="s">
        <v>350</v>
      </c>
      <c r="D99" s="59">
        <v>0.51247299999999996</v>
      </c>
      <c r="E99" s="31" t="s">
        <v>5</v>
      </c>
      <c r="F99" s="59">
        <v>5.0000000000000004E-6</v>
      </c>
      <c r="G99" s="27"/>
      <c r="H99" s="118">
        <v>7.6100000000000001E-2</v>
      </c>
      <c r="I99" s="31" t="s">
        <v>5</v>
      </c>
      <c r="J99" s="118">
        <v>4.0000000000000002E-4</v>
      </c>
      <c r="K99" s="61"/>
      <c r="L99" s="59">
        <f>AVERAGE(L4:L17,L22:L26,L30:L34,L38:L41,L45:L48,L53:L71,L76:L85,L89:L94)</f>
        <v>0.34839755319930182</v>
      </c>
      <c r="M99" s="31" t="s">
        <v>5</v>
      </c>
      <c r="N99" s="59">
        <f>2*_xlfn.STDEV.S(L4:L17,L22:L26,L30:L34,L38:L41,L45:L48,L53:L71,L76:L85,L89:L94)</f>
        <v>3.9257192653761915E-5</v>
      </c>
    </row>
    <row r="100" spans="1:25" x14ac:dyDescent="0.3">
      <c r="L100" s="30">
        <v>0.34841499999999997</v>
      </c>
      <c r="M100" s="62" t="s">
        <v>13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3"/>
  <sheetViews>
    <sheetView workbookViewId="0">
      <selection activeCell="C13" sqref="C13"/>
    </sheetView>
  </sheetViews>
  <sheetFormatPr baseColWidth="10" defaultRowHeight="14.4" x14ac:dyDescent="0.3"/>
  <cols>
    <col min="3" max="3" width="18.21875" customWidth="1"/>
    <col min="4" max="4" width="25.5546875" customWidth="1"/>
    <col min="8" max="8" width="22.5546875" customWidth="1"/>
  </cols>
  <sheetData>
    <row r="1" spans="1:52" s="6" customFormat="1" x14ac:dyDescent="0.3">
      <c r="A1" s="34" t="s">
        <v>218</v>
      </c>
    </row>
    <row r="2" spans="1:52" s="45" customFormat="1" ht="17.399999999999999" x14ac:dyDescent="0.3">
      <c r="A2" s="35" t="s">
        <v>15</v>
      </c>
      <c r="B2" s="35" t="s">
        <v>1</v>
      </c>
      <c r="C2" s="36"/>
      <c r="D2" s="37" t="s">
        <v>16</v>
      </c>
      <c r="E2" s="38"/>
      <c r="F2" s="37" t="s">
        <v>6</v>
      </c>
      <c r="G2" s="37" t="s">
        <v>7</v>
      </c>
      <c r="H2" s="37" t="s">
        <v>17</v>
      </c>
      <c r="I2" s="38"/>
      <c r="J2" s="37" t="s">
        <v>6</v>
      </c>
      <c r="K2" s="37" t="s">
        <v>7</v>
      </c>
      <c r="L2" s="37" t="s">
        <v>18</v>
      </c>
      <c r="M2" s="38"/>
      <c r="N2" s="37" t="s">
        <v>6</v>
      </c>
      <c r="O2" s="39" t="s">
        <v>7</v>
      </c>
      <c r="P2" s="36" t="s">
        <v>10</v>
      </c>
      <c r="Q2" s="40"/>
      <c r="R2" s="40"/>
      <c r="S2" s="40"/>
      <c r="T2" s="40"/>
      <c r="U2" s="40"/>
      <c r="V2" s="40"/>
      <c r="W2" s="40"/>
      <c r="X2" s="40"/>
      <c r="Y2" s="41"/>
      <c r="Z2" s="41"/>
      <c r="AA2" s="41"/>
      <c r="AB2" s="41"/>
      <c r="AC2" s="41"/>
      <c r="AD2" s="42"/>
      <c r="AE2" s="43"/>
      <c r="AF2" s="42"/>
      <c r="AG2" s="42"/>
      <c r="AH2" s="42"/>
      <c r="AI2" s="43"/>
      <c r="AJ2" s="42"/>
      <c r="AK2" s="42"/>
      <c r="AL2" s="42"/>
      <c r="AM2" s="43"/>
      <c r="AN2" s="42"/>
      <c r="AO2" s="42"/>
      <c r="AP2" s="41"/>
      <c r="AQ2" s="41"/>
      <c r="AR2" s="41"/>
      <c r="AS2" s="41"/>
      <c r="AT2" s="40" t="s">
        <v>19</v>
      </c>
      <c r="AU2" s="44" t="s">
        <v>20</v>
      </c>
    </row>
    <row r="3" spans="1:52" s="52" customFormat="1" x14ac:dyDescent="0.3">
      <c r="A3" s="46">
        <v>45265</v>
      </c>
      <c r="B3" s="47"/>
      <c r="C3" s="48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8"/>
      <c r="Q3" s="48"/>
      <c r="R3" s="48"/>
      <c r="S3" s="48"/>
      <c r="T3" s="50"/>
      <c r="U3" s="48"/>
      <c r="V3" s="51"/>
      <c r="W3" s="51"/>
      <c r="X3" s="51"/>
      <c r="Y3" s="51"/>
      <c r="Z3" s="51"/>
      <c r="AA3" s="51"/>
      <c r="AB3" s="51"/>
      <c r="AC3" s="51"/>
      <c r="AD3" s="48"/>
      <c r="AE3" s="48"/>
      <c r="AF3" s="48"/>
      <c r="AG3" s="48"/>
      <c r="AH3" s="48"/>
      <c r="AI3" s="49"/>
      <c r="AJ3" s="49"/>
      <c r="AK3" s="49"/>
      <c r="AL3" s="49"/>
      <c r="AM3" s="49"/>
      <c r="AN3" s="49"/>
      <c r="AO3" s="49"/>
      <c r="AP3" s="49"/>
      <c r="AQ3" s="49"/>
      <c r="AR3" s="49"/>
      <c r="AS3" s="49"/>
      <c r="AT3" s="49"/>
      <c r="AU3" s="48"/>
      <c r="AV3" s="48"/>
      <c r="AW3" s="48"/>
      <c r="AX3" s="48"/>
      <c r="AY3" s="51"/>
      <c r="AZ3" s="48"/>
    </row>
    <row r="4" spans="1:52" s="104" customFormat="1" x14ac:dyDescent="0.3">
      <c r="A4" s="115">
        <v>35</v>
      </c>
      <c r="B4" s="115" t="s">
        <v>215</v>
      </c>
      <c r="C4" s="25"/>
      <c r="D4" s="23">
        <v>0.51205310207701527</v>
      </c>
      <c r="E4" s="22" t="s">
        <v>5</v>
      </c>
      <c r="F4" s="23">
        <v>4.0655598231105241E-5</v>
      </c>
      <c r="G4" s="22">
        <v>33</v>
      </c>
      <c r="H4" s="24">
        <v>8.833302717875996E-2</v>
      </c>
      <c r="I4" s="22" t="s">
        <v>5</v>
      </c>
      <c r="J4" s="24">
        <v>1.8438826261361725E-4</v>
      </c>
      <c r="K4" s="22">
        <v>33</v>
      </c>
      <c r="L4" s="23">
        <v>0.34839717513424912</v>
      </c>
      <c r="M4" s="22" t="s">
        <v>5</v>
      </c>
      <c r="N4" s="23">
        <v>3.0761453070223312E-5</v>
      </c>
      <c r="O4" s="22">
        <v>33</v>
      </c>
      <c r="P4" s="25"/>
      <c r="Q4" s="25"/>
      <c r="R4" s="111"/>
    </row>
    <row r="5" spans="1:52" s="104" customFormat="1" x14ac:dyDescent="0.3">
      <c r="A5" s="115">
        <v>36</v>
      </c>
      <c r="B5" s="115" t="s">
        <v>215</v>
      </c>
      <c r="C5" s="25"/>
      <c r="D5" s="23">
        <v>0.51205020341306495</v>
      </c>
      <c r="E5" s="22" t="s">
        <v>5</v>
      </c>
      <c r="F5" s="23">
        <v>5.5976606088186218E-5</v>
      </c>
      <c r="G5" s="22">
        <v>35</v>
      </c>
      <c r="H5" s="24">
        <v>8.8324616080152574E-2</v>
      </c>
      <c r="I5" s="22" t="s">
        <v>5</v>
      </c>
      <c r="J5" s="24">
        <v>2.2379945384542576E-4</v>
      </c>
      <c r="K5" s="22">
        <v>35</v>
      </c>
      <c r="L5" s="23">
        <v>0.34842236727717035</v>
      </c>
      <c r="M5" s="22" t="s">
        <v>5</v>
      </c>
      <c r="N5" s="23">
        <v>2.3398585472793868E-5</v>
      </c>
      <c r="O5" s="22">
        <v>33</v>
      </c>
      <c r="P5" s="25"/>
      <c r="Q5" s="25"/>
      <c r="R5" s="111"/>
    </row>
    <row r="6" spans="1:52" s="104" customFormat="1" x14ac:dyDescent="0.3">
      <c r="A6" s="115">
        <v>55</v>
      </c>
      <c r="B6" s="115" t="s">
        <v>215</v>
      </c>
      <c r="C6" s="25"/>
      <c r="D6" s="23">
        <v>0.51204289289782212</v>
      </c>
      <c r="E6" s="22" t="s">
        <v>5</v>
      </c>
      <c r="F6" s="23">
        <v>4.4727527334030155E-5</v>
      </c>
      <c r="G6" s="22">
        <v>34</v>
      </c>
      <c r="H6" s="24">
        <v>8.8051597963327261E-2</v>
      </c>
      <c r="I6" s="22" t="s">
        <v>5</v>
      </c>
      <c r="J6" s="24">
        <v>2.3598831539825882E-4</v>
      </c>
      <c r="K6" s="22">
        <v>34</v>
      </c>
      <c r="L6" s="23">
        <v>0.34840818812486823</v>
      </c>
      <c r="M6" s="22" t="s">
        <v>5</v>
      </c>
      <c r="N6" s="23">
        <v>3.5530290467315477E-5</v>
      </c>
      <c r="O6" s="22">
        <v>34</v>
      </c>
      <c r="P6" s="25"/>
      <c r="Q6" s="25"/>
      <c r="R6" s="111"/>
    </row>
    <row r="7" spans="1:52" s="104" customFormat="1" x14ac:dyDescent="0.3">
      <c r="A7" s="115">
        <v>91</v>
      </c>
      <c r="B7" s="115" t="s">
        <v>215</v>
      </c>
      <c r="C7" s="25"/>
      <c r="D7" s="23">
        <v>0.5120205044155427</v>
      </c>
      <c r="E7" s="22" t="s">
        <v>5</v>
      </c>
      <c r="F7" s="23">
        <v>4.6077224253578265E-5</v>
      </c>
      <c r="G7" s="22">
        <v>31</v>
      </c>
      <c r="H7" s="24">
        <v>8.8426288245895365E-2</v>
      </c>
      <c r="I7" s="22" t="s">
        <v>5</v>
      </c>
      <c r="J7" s="24">
        <v>1.8163626821795115E-4</v>
      </c>
      <c r="K7" s="22">
        <v>30</v>
      </c>
      <c r="L7" s="23">
        <v>0.34837886048062372</v>
      </c>
      <c r="M7" s="22" t="s">
        <v>5</v>
      </c>
      <c r="N7" s="23">
        <v>3.0885246048751313E-5</v>
      </c>
      <c r="O7" s="22">
        <v>32</v>
      </c>
      <c r="P7" s="25"/>
      <c r="Q7" s="25"/>
      <c r="R7" s="111"/>
    </row>
    <row r="8" spans="1:52" s="113" customFormat="1" x14ac:dyDescent="0.3">
      <c r="C8" s="54" t="s">
        <v>21</v>
      </c>
      <c r="D8" s="68">
        <f>AVERAGE(D4:D7)</f>
        <v>0.51204167570086123</v>
      </c>
      <c r="E8" s="68"/>
      <c r="F8" s="68"/>
      <c r="G8" s="68"/>
      <c r="H8" s="68">
        <f>AVERAGE(H4:H7)</f>
        <v>8.82838823670338E-2</v>
      </c>
      <c r="I8" s="68"/>
      <c r="J8" s="68"/>
      <c r="K8" s="68"/>
      <c r="L8" s="68">
        <f>AVERAGE(L4:L7)</f>
        <v>0.34840164775422783</v>
      </c>
      <c r="M8" s="68"/>
    </row>
    <row r="9" spans="1:52" s="113" customFormat="1" x14ac:dyDescent="0.3">
      <c r="C9" s="54" t="s">
        <v>22</v>
      </c>
      <c r="D9" s="68">
        <f>2*_xlfn.STDEV.S(D4:D7)</f>
        <v>2.9506809110741116E-5</v>
      </c>
      <c r="E9" s="68"/>
      <c r="F9" s="68"/>
      <c r="G9" s="68"/>
      <c r="H9" s="68">
        <f>2*_xlfn.STDEV.S(H4:H7)</f>
        <v>3.2313036882694813E-4</v>
      </c>
      <c r="I9" s="68"/>
      <c r="J9" s="68"/>
      <c r="K9" s="68"/>
      <c r="L9" s="68">
        <f>2*_xlfn.STDEV.S(L4:L7)</f>
        <v>3.6721278969414365E-5</v>
      </c>
      <c r="M9" s="68"/>
    </row>
    <row r="10" spans="1:52" s="113" customFormat="1" x14ac:dyDescent="0.3">
      <c r="C10" s="54" t="s">
        <v>23</v>
      </c>
      <c r="D10" s="71">
        <f>D9/D8*1000000</f>
        <v>57.62579592833616</v>
      </c>
      <c r="E10" s="71" t="s">
        <v>24</v>
      </c>
      <c r="F10" s="71"/>
      <c r="G10" s="71"/>
      <c r="H10" s="72">
        <f>H9/H8*100</f>
        <v>0.36601286686006534</v>
      </c>
      <c r="I10" s="72" t="s">
        <v>25</v>
      </c>
      <c r="J10" s="73"/>
      <c r="K10" s="69"/>
      <c r="L10" s="71">
        <f>L9/L8*1000000</f>
        <v>105.39926893606017</v>
      </c>
      <c r="M10" s="71" t="s">
        <v>24</v>
      </c>
    </row>
    <row r="11" spans="1:52" s="119" customFormat="1" x14ac:dyDescent="0.3">
      <c r="C11" s="63"/>
      <c r="D11" s="77"/>
      <c r="E11" s="77"/>
      <c r="F11" s="77"/>
      <c r="G11" s="77"/>
      <c r="H11" s="78"/>
      <c r="I11" s="78"/>
      <c r="J11" s="76"/>
      <c r="K11" s="75"/>
      <c r="L11" s="77"/>
      <c r="M11" s="77"/>
    </row>
    <row r="12" spans="1:52" x14ac:dyDescent="0.3">
      <c r="C12" s="58" t="s">
        <v>351</v>
      </c>
      <c r="D12" s="59">
        <v>0.51204799999999995</v>
      </c>
      <c r="E12" s="31" t="s">
        <v>5</v>
      </c>
      <c r="F12" s="59">
        <v>6.0000000000000002E-6</v>
      </c>
      <c r="G12" s="27"/>
      <c r="H12" s="118">
        <v>9.3200000000000005E-2</v>
      </c>
      <c r="I12" s="31" t="s">
        <v>5</v>
      </c>
      <c r="J12" s="118">
        <v>1.6999999999999999E-3</v>
      </c>
      <c r="K12" s="61"/>
      <c r="L12" s="59">
        <f>AVERAGE(L4:L7)</f>
        <v>0.34840164775422783</v>
      </c>
      <c r="M12" s="31" t="s">
        <v>5</v>
      </c>
      <c r="N12" s="59">
        <f>2*_xlfn.STDEV.S(L4:L7)</f>
        <v>3.6721278969414365E-5</v>
      </c>
    </row>
    <row r="13" spans="1:52" x14ac:dyDescent="0.3">
      <c r="C13" s="6"/>
      <c r="D13" s="6"/>
      <c r="E13" s="6"/>
      <c r="F13" s="6"/>
      <c r="G13" s="6"/>
      <c r="H13" s="6"/>
      <c r="I13" s="6"/>
      <c r="J13" s="6"/>
      <c r="K13" s="6"/>
      <c r="L13" s="30">
        <v>0.34841499999999997</v>
      </c>
      <c r="M13" s="62" t="s">
        <v>13</v>
      </c>
      <c r="N13" s="6"/>
    </row>
  </sheetData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58"/>
  <sheetViews>
    <sheetView tabSelected="1" topLeftCell="A43" workbookViewId="0">
      <selection activeCell="D66" sqref="D66"/>
    </sheetView>
  </sheetViews>
  <sheetFormatPr baseColWidth="10" defaultRowHeight="14.4" x14ac:dyDescent="0.3"/>
  <cols>
    <col min="1" max="1" width="14.21875" style="6" customWidth="1"/>
    <col min="2" max="2" width="11.5546875" style="6"/>
    <col min="3" max="3" width="21.5546875" style="6" customWidth="1"/>
    <col min="4" max="4" width="24.6640625" style="6" customWidth="1"/>
    <col min="5" max="7" width="11.5546875" style="6"/>
    <col min="8" max="8" width="25.5546875" style="6" customWidth="1"/>
    <col min="9" max="13" width="11.5546875" style="6"/>
    <col min="14" max="14" width="16.6640625" style="6" bestFit="1" customWidth="1"/>
    <col min="15" max="15" width="11.5546875" style="6"/>
    <col min="16" max="16" width="16" style="6" customWidth="1"/>
    <col min="17" max="16384" width="11.5546875" style="6"/>
  </cols>
  <sheetData>
    <row r="1" spans="1:52" x14ac:dyDescent="0.3">
      <c r="A1" s="34" t="s">
        <v>219</v>
      </c>
    </row>
    <row r="2" spans="1:52" s="45" customFormat="1" ht="17.399999999999999" x14ac:dyDescent="0.3">
      <c r="A2" s="35" t="s">
        <v>15</v>
      </c>
      <c r="B2" s="35" t="s">
        <v>1</v>
      </c>
      <c r="C2" s="36"/>
      <c r="D2" s="37" t="s">
        <v>16</v>
      </c>
      <c r="E2" s="38"/>
      <c r="F2" s="37" t="s">
        <v>6</v>
      </c>
      <c r="G2" s="37" t="s">
        <v>7</v>
      </c>
      <c r="H2" s="37" t="s">
        <v>17</v>
      </c>
      <c r="I2" s="38"/>
      <c r="J2" s="37" t="s">
        <v>6</v>
      </c>
      <c r="K2" s="37" t="s">
        <v>7</v>
      </c>
      <c r="L2" s="37" t="s">
        <v>18</v>
      </c>
      <c r="M2" s="38"/>
      <c r="N2" s="37" t="s">
        <v>6</v>
      </c>
      <c r="O2" s="39" t="s">
        <v>7</v>
      </c>
      <c r="P2" s="36" t="s">
        <v>347</v>
      </c>
      <c r="Q2" s="40"/>
      <c r="R2" s="40"/>
      <c r="S2" s="40"/>
      <c r="T2" s="40"/>
      <c r="U2" s="40"/>
      <c r="V2" s="40"/>
      <c r="W2" s="40"/>
      <c r="X2" s="40"/>
      <c r="Y2" s="41"/>
      <c r="Z2" s="41"/>
      <c r="AA2" s="41"/>
      <c r="AB2" s="41"/>
      <c r="AC2" s="41"/>
      <c r="AD2" s="42"/>
      <c r="AE2" s="43"/>
      <c r="AF2" s="42"/>
      <c r="AG2" s="42"/>
      <c r="AH2" s="42"/>
      <c r="AI2" s="43"/>
      <c r="AJ2" s="42"/>
      <c r="AK2" s="42"/>
      <c r="AL2" s="42"/>
      <c r="AM2" s="43"/>
      <c r="AN2" s="42"/>
      <c r="AO2" s="42"/>
      <c r="AP2" s="41"/>
      <c r="AQ2" s="41"/>
      <c r="AR2" s="41"/>
      <c r="AS2" s="41"/>
      <c r="AT2" s="40" t="s">
        <v>19</v>
      </c>
      <c r="AU2" s="44" t="s">
        <v>20</v>
      </c>
    </row>
    <row r="3" spans="1:52" s="52" customFormat="1" x14ac:dyDescent="0.3">
      <c r="A3" s="46">
        <v>45268</v>
      </c>
      <c r="B3" s="47"/>
      <c r="C3" s="48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8"/>
      <c r="Q3" s="48"/>
      <c r="R3" s="48"/>
      <c r="S3" s="48"/>
      <c r="T3" s="50"/>
      <c r="U3" s="48"/>
      <c r="V3" s="51"/>
      <c r="W3" s="51"/>
      <c r="X3" s="51"/>
      <c r="Y3" s="51"/>
      <c r="Z3" s="51"/>
      <c r="AA3" s="51"/>
      <c r="AB3" s="51"/>
      <c r="AC3" s="51"/>
      <c r="AD3" s="48"/>
      <c r="AE3" s="48"/>
      <c r="AF3" s="48"/>
      <c r="AG3" s="48"/>
      <c r="AH3" s="48"/>
      <c r="AI3" s="49"/>
      <c r="AJ3" s="49"/>
      <c r="AK3" s="49"/>
      <c r="AL3" s="49"/>
      <c r="AM3" s="49"/>
      <c r="AN3" s="49"/>
      <c r="AO3" s="49"/>
      <c r="AP3" s="49"/>
      <c r="AQ3" s="49"/>
      <c r="AR3" s="49"/>
      <c r="AS3" s="49"/>
      <c r="AT3" s="49"/>
      <c r="AU3" s="48"/>
      <c r="AV3" s="48"/>
      <c r="AW3" s="48"/>
      <c r="AX3" s="48"/>
      <c r="AY3" s="51"/>
      <c r="AZ3" s="48"/>
    </row>
    <row r="4" spans="1:52" s="104" customFormat="1" x14ac:dyDescent="0.3">
      <c r="A4" s="111">
        <v>4</v>
      </c>
      <c r="B4" s="111" t="s">
        <v>210</v>
      </c>
      <c r="D4" s="106">
        <v>0.51212863441374445</v>
      </c>
      <c r="E4" s="114" t="s">
        <v>5</v>
      </c>
      <c r="F4" s="106">
        <v>2.0651838093116739E-5</v>
      </c>
      <c r="G4" s="114">
        <v>30</v>
      </c>
      <c r="H4" s="108">
        <v>0.10942925194566855</v>
      </c>
      <c r="I4" s="114" t="s">
        <v>5</v>
      </c>
      <c r="J4" s="108">
        <v>1.0822392995321082E-4</v>
      </c>
      <c r="K4" s="114">
        <v>30</v>
      </c>
      <c r="L4" s="106">
        <v>0.34842384830610185</v>
      </c>
      <c r="M4" s="114" t="s">
        <v>5</v>
      </c>
      <c r="N4" s="106">
        <v>1.3658207159892202E-5</v>
      </c>
      <c r="O4" s="114">
        <v>32</v>
      </c>
      <c r="P4" s="114">
        <v>33</v>
      </c>
      <c r="R4" s="111"/>
    </row>
    <row r="5" spans="1:52" s="104" customFormat="1" x14ac:dyDescent="0.3">
      <c r="A5" s="111">
        <v>5</v>
      </c>
      <c r="B5" s="111" t="s">
        <v>210</v>
      </c>
      <c r="D5" s="106">
        <v>0.51213548343542592</v>
      </c>
      <c r="E5" s="114" t="s">
        <v>5</v>
      </c>
      <c r="F5" s="106">
        <v>1.6269371951110418E-5</v>
      </c>
      <c r="G5" s="114">
        <v>30</v>
      </c>
      <c r="H5" s="108">
        <v>0.10917330207844796</v>
      </c>
      <c r="I5" s="114" t="s">
        <v>5</v>
      </c>
      <c r="J5" s="108">
        <v>9.6066939058218838E-5</v>
      </c>
      <c r="K5" s="114">
        <v>30</v>
      </c>
      <c r="L5" s="106">
        <v>0.34839883842265629</v>
      </c>
      <c r="M5" s="114" t="s">
        <v>5</v>
      </c>
      <c r="N5" s="106">
        <v>1.2806541882165843E-5</v>
      </c>
      <c r="O5" s="114">
        <v>32</v>
      </c>
      <c r="P5" s="114">
        <v>33</v>
      </c>
      <c r="R5" s="111"/>
    </row>
    <row r="6" spans="1:52" s="104" customFormat="1" x14ac:dyDescent="0.3">
      <c r="A6" s="111">
        <v>12</v>
      </c>
      <c r="B6" s="111" t="s">
        <v>210</v>
      </c>
      <c r="D6" s="106">
        <v>0.51212442867254848</v>
      </c>
      <c r="E6" s="114" t="s">
        <v>5</v>
      </c>
      <c r="F6" s="106">
        <v>2.0758177562638678E-5</v>
      </c>
      <c r="G6" s="114">
        <v>33</v>
      </c>
      <c r="H6" s="108">
        <v>0.10895665334073225</v>
      </c>
      <c r="I6" s="114" t="s">
        <v>5</v>
      </c>
      <c r="J6" s="108">
        <v>8.6477119218583646E-5</v>
      </c>
      <c r="K6" s="114">
        <v>32</v>
      </c>
      <c r="L6" s="106">
        <v>0.3484073486231708</v>
      </c>
      <c r="M6" s="114" t="s">
        <v>5</v>
      </c>
      <c r="N6" s="106">
        <v>1.2562266562228028E-5</v>
      </c>
      <c r="O6" s="114">
        <v>33</v>
      </c>
      <c r="P6" s="114">
        <v>33</v>
      </c>
      <c r="R6" s="111"/>
    </row>
    <row r="7" spans="1:52" s="104" customFormat="1" x14ac:dyDescent="0.3">
      <c r="A7" s="111">
        <v>20</v>
      </c>
      <c r="B7" s="111" t="s">
        <v>210</v>
      </c>
      <c r="D7" s="106">
        <v>0.51215051248910104</v>
      </c>
      <c r="E7" s="114" t="s">
        <v>5</v>
      </c>
      <c r="F7" s="106">
        <v>1.9346208658646219E-5</v>
      </c>
      <c r="G7" s="114">
        <v>32</v>
      </c>
      <c r="H7" s="108">
        <v>0.10898674397484455</v>
      </c>
      <c r="I7" s="114" t="s">
        <v>5</v>
      </c>
      <c r="J7" s="108">
        <v>8.4421341438549035E-5</v>
      </c>
      <c r="K7" s="114">
        <v>31</v>
      </c>
      <c r="L7" s="106">
        <v>0.34840756225209168</v>
      </c>
      <c r="M7" s="114" t="s">
        <v>5</v>
      </c>
      <c r="N7" s="106">
        <v>1.2656890395666564E-5</v>
      </c>
      <c r="O7" s="114">
        <v>33</v>
      </c>
      <c r="P7" s="114">
        <v>33</v>
      </c>
      <c r="R7" s="111"/>
    </row>
    <row r="8" spans="1:52" s="104" customFormat="1" x14ac:dyDescent="0.3">
      <c r="A8" s="111">
        <v>31</v>
      </c>
      <c r="B8" s="111" t="s">
        <v>210</v>
      </c>
      <c r="D8" s="106">
        <v>0.51211374126600562</v>
      </c>
      <c r="E8" s="114" t="s">
        <v>5</v>
      </c>
      <c r="F8" s="106">
        <v>2.1677685185273753E-5</v>
      </c>
      <c r="G8" s="114">
        <v>32</v>
      </c>
      <c r="H8" s="108">
        <v>0.10880451122401244</v>
      </c>
      <c r="I8" s="114" t="s">
        <v>5</v>
      </c>
      <c r="J8" s="108">
        <v>1.1227708188098957E-4</v>
      </c>
      <c r="K8" s="114">
        <v>32</v>
      </c>
      <c r="L8" s="106">
        <v>0.34842038904925227</v>
      </c>
      <c r="M8" s="114" t="s">
        <v>5</v>
      </c>
      <c r="N8" s="106">
        <v>1.2014533917888294E-5</v>
      </c>
      <c r="O8" s="114">
        <v>33</v>
      </c>
      <c r="P8" s="114">
        <v>33</v>
      </c>
      <c r="R8" s="111"/>
    </row>
    <row r="9" spans="1:52" s="104" customFormat="1" x14ac:dyDescent="0.3">
      <c r="A9" s="111">
        <v>32</v>
      </c>
      <c r="B9" s="111" t="s">
        <v>210</v>
      </c>
      <c r="D9" s="106">
        <v>0.51213887492477672</v>
      </c>
      <c r="E9" s="114" t="s">
        <v>5</v>
      </c>
      <c r="F9" s="106">
        <v>2.2139019810386102E-5</v>
      </c>
      <c r="G9" s="114">
        <v>33</v>
      </c>
      <c r="H9" s="108">
        <v>0.10870363772766596</v>
      </c>
      <c r="I9" s="114" t="s">
        <v>5</v>
      </c>
      <c r="J9" s="108">
        <v>1.1590227593667113E-4</v>
      </c>
      <c r="K9" s="114">
        <v>31</v>
      </c>
      <c r="L9" s="106">
        <v>0.34841600914077187</v>
      </c>
      <c r="M9" s="114" t="s">
        <v>5</v>
      </c>
      <c r="N9" s="106">
        <v>1.3598448936096667E-5</v>
      </c>
      <c r="O9" s="114">
        <v>33</v>
      </c>
      <c r="P9" s="114">
        <v>33</v>
      </c>
      <c r="R9" s="111"/>
    </row>
    <row r="10" spans="1:52" s="104" customFormat="1" x14ac:dyDescent="0.3">
      <c r="A10" s="111">
        <v>39</v>
      </c>
      <c r="B10" s="111" t="s">
        <v>210</v>
      </c>
      <c r="D10" s="106">
        <v>0.51215624101158153</v>
      </c>
      <c r="E10" s="114" t="s">
        <v>5</v>
      </c>
      <c r="F10" s="106">
        <v>2.0706468994520765E-5</v>
      </c>
      <c r="G10" s="114">
        <v>28</v>
      </c>
      <c r="H10" s="108">
        <v>0.10892631553359002</v>
      </c>
      <c r="I10" s="114" t="s">
        <v>5</v>
      </c>
      <c r="J10" s="108">
        <v>4.9996572075248142E-5</v>
      </c>
      <c r="K10" s="114">
        <v>28</v>
      </c>
      <c r="L10" s="106">
        <v>0.34840868456864055</v>
      </c>
      <c r="M10" s="114" t="s">
        <v>5</v>
      </c>
      <c r="N10" s="106">
        <v>1.3462740739523323E-5</v>
      </c>
      <c r="O10" s="114">
        <v>29</v>
      </c>
      <c r="P10" s="114">
        <v>33</v>
      </c>
      <c r="R10" s="111"/>
    </row>
    <row r="11" spans="1:52" s="104" customFormat="1" x14ac:dyDescent="0.3">
      <c r="A11" s="111">
        <v>40</v>
      </c>
      <c r="B11" s="111" t="s">
        <v>210</v>
      </c>
      <c r="D11" s="106">
        <v>0.51214531724077705</v>
      </c>
      <c r="E11" s="114" t="s">
        <v>5</v>
      </c>
      <c r="F11" s="106">
        <v>1.9993996117660558E-5</v>
      </c>
      <c r="G11" s="114">
        <v>31</v>
      </c>
      <c r="H11" s="108">
        <v>0.10887032020423634</v>
      </c>
      <c r="I11" s="114" t="s">
        <v>5</v>
      </c>
      <c r="J11" s="108">
        <v>1.2177334820196319E-4</v>
      </c>
      <c r="K11" s="114">
        <v>32</v>
      </c>
      <c r="L11" s="106">
        <v>0.34842425674229005</v>
      </c>
      <c r="M11" s="114" t="s">
        <v>5</v>
      </c>
      <c r="N11" s="106">
        <v>1.4305165287406232E-5</v>
      </c>
      <c r="O11" s="114">
        <v>33</v>
      </c>
      <c r="P11" s="114">
        <v>33</v>
      </c>
      <c r="R11" s="111"/>
    </row>
    <row r="12" spans="1:52" s="104" customFormat="1" x14ac:dyDescent="0.3">
      <c r="A12" s="111">
        <v>46</v>
      </c>
      <c r="B12" s="111" t="s">
        <v>210</v>
      </c>
      <c r="D12" s="106">
        <v>0.51214772301539135</v>
      </c>
      <c r="E12" s="114" t="s">
        <v>5</v>
      </c>
      <c r="F12" s="106">
        <v>2.5645270388220968E-5</v>
      </c>
      <c r="G12" s="114">
        <v>33</v>
      </c>
      <c r="H12" s="108">
        <v>0.10882221447802758</v>
      </c>
      <c r="I12" s="114" t="s">
        <v>5</v>
      </c>
      <c r="J12" s="108">
        <v>9.4270944486304179E-5</v>
      </c>
      <c r="K12" s="114">
        <v>30</v>
      </c>
      <c r="L12" s="106">
        <v>0.34841244217611705</v>
      </c>
      <c r="M12" s="114" t="s">
        <v>5</v>
      </c>
      <c r="N12" s="106">
        <v>1.1103624637070221E-5</v>
      </c>
      <c r="O12" s="114">
        <v>32</v>
      </c>
      <c r="P12" s="114">
        <v>33</v>
      </c>
      <c r="R12" s="111"/>
    </row>
    <row r="13" spans="1:52" s="104" customFormat="1" x14ac:dyDescent="0.3">
      <c r="A13" s="111">
        <v>47</v>
      </c>
      <c r="B13" s="111" t="s">
        <v>210</v>
      </c>
      <c r="D13" s="106">
        <v>0.51212191293231968</v>
      </c>
      <c r="E13" s="114" t="s">
        <v>5</v>
      </c>
      <c r="F13" s="106">
        <v>2.0937251520992879E-5</v>
      </c>
      <c r="G13" s="114">
        <v>30</v>
      </c>
      <c r="H13" s="108">
        <v>0.10891828605471249</v>
      </c>
      <c r="I13" s="114" t="s">
        <v>5</v>
      </c>
      <c r="J13" s="108">
        <v>1.183874193667239E-4</v>
      </c>
      <c r="K13" s="114">
        <v>30</v>
      </c>
      <c r="L13" s="106">
        <v>0.3484081222058375</v>
      </c>
      <c r="M13" s="114" t="s">
        <v>5</v>
      </c>
      <c r="N13" s="106">
        <v>1.2780167311237201E-5</v>
      </c>
      <c r="O13" s="114">
        <v>29</v>
      </c>
      <c r="P13" s="114">
        <v>33</v>
      </c>
      <c r="R13" s="111"/>
    </row>
    <row r="14" spans="1:52" s="104" customFormat="1" x14ac:dyDescent="0.3">
      <c r="A14" s="111">
        <v>56</v>
      </c>
      <c r="B14" s="111" t="s">
        <v>210</v>
      </c>
      <c r="D14" s="106">
        <v>0.51218148033092104</v>
      </c>
      <c r="E14" s="114" t="s">
        <v>5</v>
      </c>
      <c r="F14" s="106">
        <v>2.0982693365767132E-5</v>
      </c>
      <c r="G14" s="114">
        <v>30</v>
      </c>
      <c r="H14" s="108">
        <v>0.10873563998810408</v>
      </c>
      <c r="I14" s="114" t="s">
        <v>5</v>
      </c>
      <c r="J14" s="108">
        <v>1.0148151240700986E-4</v>
      </c>
      <c r="K14" s="114">
        <v>30</v>
      </c>
      <c r="L14" s="106">
        <v>0.34840707147060163</v>
      </c>
      <c r="M14" s="114" t="s">
        <v>5</v>
      </c>
      <c r="N14" s="106">
        <v>1.381820715874628E-5</v>
      </c>
      <c r="O14" s="114">
        <v>29</v>
      </c>
      <c r="P14" s="114">
        <v>33</v>
      </c>
      <c r="R14" s="111"/>
    </row>
    <row r="15" spans="1:52" s="104" customFormat="1" x14ac:dyDescent="0.3">
      <c r="A15" s="111">
        <v>57</v>
      </c>
      <c r="B15" s="111" t="s">
        <v>210</v>
      </c>
      <c r="D15" s="106">
        <v>0.5121167210156603</v>
      </c>
      <c r="E15" s="114" t="s">
        <v>5</v>
      </c>
      <c r="F15" s="106">
        <v>2.1310402206647237E-5</v>
      </c>
      <c r="G15" s="114">
        <v>33</v>
      </c>
      <c r="H15" s="108">
        <v>0.10880676126209643</v>
      </c>
      <c r="I15" s="114" t="s">
        <v>5</v>
      </c>
      <c r="J15" s="108">
        <v>1.2083943079325391E-4</v>
      </c>
      <c r="K15" s="114">
        <v>31</v>
      </c>
      <c r="L15" s="106">
        <v>0.34841301256831675</v>
      </c>
      <c r="M15" s="114" t="s">
        <v>5</v>
      </c>
      <c r="N15" s="106">
        <v>1.6249161952796554E-5</v>
      </c>
      <c r="O15" s="114">
        <v>33</v>
      </c>
      <c r="P15" s="114">
        <v>33</v>
      </c>
      <c r="R15" s="111"/>
    </row>
    <row r="16" spans="1:52" s="66" customFormat="1" x14ac:dyDescent="0.3">
      <c r="A16" s="54"/>
      <c r="B16" s="54"/>
      <c r="C16" s="54" t="s">
        <v>21</v>
      </c>
      <c r="D16" s="68">
        <f>AVERAGE(D4:D15)</f>
        <v>0.51213842256235442</v>
      </c>
      <c r="E16" s="68"/>
      <c r="F16" s="68"/>
      <c r="G16" s="68"/>
      <c r="H16" s="68">
        <f>AVERAGE(H4:H15)</f>
        <v>0.10892780315101154</v>
      </c>
      <c r="I16" s="68"/>
      <c r="J16" s="68"/>
      <c r="K16" s="68"/>
      <c r="L16" s="68">
        <f>AVERAGE(L4:L15)</f>
        <v>0.34841229879382074</v>
      </c>
      <c r="M16" s="68"/>
      <c r="N16" s="55"/>
      <c r="O16" s="56"/>
      <c r="U16" s="54"/>
      <c r="X16" s="70"/>
      <c r="Y16" s="67"/>
    </row>
    <row r="17" spans="1:52" s="66" customFormat="1" x14ac:dyDescent="0.3">
      <c r="C17" s="54" t="s">
        <v>22</v>
      </c>
      <c r="D17" s="68">
        <f>2*_xlfn.STDEV.S(D4:D15)</f>
        <v>3.8635081651079431E-5</v>
      </c>
      <c r="E17" s="68"/>
      <c r="F17" s="68"/>
      <c r="G17" s="68"/>
      <c r="H17" s="68">
        <f>2*_xlfn.STDEV.S(H4:H15)</f>
        <v>4.0344059952277141E-4</v>
      </c>
      <c r="I17" s="68"/>
      <c r="J17" s="68"/>
      <c r="K17" s="68"/>
      <c r="L17" s="68">
        <f>2*_xlfn.STDEV.S(L4:L15)</f>
        <v>1.5280227666755199E-5</v>
      </c>
      <c r="M17" s="68"/>
      <c r="N17" s="55"/>
      <c r="O17" s="56"/>
      <c r="X17" s="70"/>
      <c r="Y17" s="67"/>
    </row>
    <row r="18" spans="1:52" s="66" customFormat="1" x14ac:dyDescent="0.3">
      <c r="C18" s="54" t="s">
        <v>23</v>
      </c>
      <c r="D18" s="71">
        <f>D17/D16*1000000</f>
        <v>75.438748488696902</v>
      </c>
      <c r="E18" s="71" t="s">
        <v>24</v>
      </c>
      <c r="F18" s="71"/>
      <c r="G18" s="71"/>
      <c r="H18" s="72">
        <f>H17/H16*100</f>
        <v>0.37037431018732975</v>
      </c>
      <c r="I18" s="72" t="s">
        <v>25</v>
      </c>
      <c r="J18" s="73"/>
      <c r="K18" s="69"/>
      <c r="L18" s="71">
        <f>L17/L16*1000000</f>
        <v>43.856740188719769</v>
      </c>
      <c r="M18" s="71" t="s">
        <v>24</v>
      </c>
      <c r="N18" s="55"/>
      <c r="O18" s="56"/>
      <c r="X18" s="70"/>
      <c r="Y18" s="67"/>
    </row>
    <row r="19" spans="1:52" s="104" customFormat="1" x14ac:dyDescent="0.3">
      <c r="A19" s="111">
        <v>62</v>
      </c>
      <c r="B19" s="111" t="s">
        <v>210</v>
      </c>
      <c r="D19" s="106">
        <v>0.51213836864458628</v>
      </c>
      <c r="E19" s="114" t="s">
        <v>5</v>
      </c>
      <c r="F19" s="106">
        <v>2.3744883564638909E-5</v>
      </c>
      <c r="G19" s="114">
        <v>33</v>
      </c>
      <c r="H19" s="108">
        <v>0.10772869605246112</v>
      </c>
      <c r="I19" s="114" t="s">
        <v>5</v>
      </c>
      <c r="J19" s="108">
        <v>8.6905465911231994E-5</v>
      </c>
      <c r="K19" s="114">
        <v>32</v>
      </c>
      <c r="L19" s="106">
        <v>0.34838612682174064</v>
      </c>
      <c r="M19" s="114" t="s">
        <v>5</v>
      </c>
      <c r="N19" s="106">
        <v>1.7281144806310805E-5</v>
      </c>
      <c r="O19" s="114">
        <v>33</v>
      </c>
      <c r="P19" s="114">
        <v>33</v>
      </c>
      <c r="R19" s="111"/>
    </row>
    <row r="20" spans="1:52" s="104" customFormat="1" x14ac:dyDescent="0.3">
      <c r="A20" s="111">
        <v>63</v>
      </c>
      <c r="B20" s="111" t="s">
        <v>210</v>
      </c>
      <c r="D20" s="106">
        <v>0.5121377951434094</v>
      </c>
      <c r="E20" s="114" t="s">
        <v>5</v>
      </c>
      <c r="F20" s="106">
        <v>3.4108538198618538E-5</v>
      </c>
      <c r="G20" s="114">
        <v>31</v>
      </c>
      <c r="H20" s="108">
        <v>0.10888973872641204</v>
      </c>
      <c r="I20" s="114" t="s">
        <v>5</v>
      </c>
      <c r="J20" s="108">
        <v>1.1709425054961946E-4</v>
      </c>
      <c r="K20" s="114">
        <v>30</v>
      </c>
      <c r="L20" s="106">
        <v>0.34840574025048449</v>
      </c>
      <c r="M20" s="114" t="s">
        <v>5</v>
      </c>
      <c r="N20" s="106">
        <v>1.5409820765346886E-5</v>
      </c>
      <c r="O20" s="114">
        <v>31</v>
      </c>
      <c r="P20" s="114">
        <v>33</v>
      </c>
      <c r="R20" s="111"/>
    </row>
    <row r="21" spans="1:52" s="104" customFormat="1" x14ac:dyDescent="0.3">
      <c r="A21" s="111">
        <v>72</v>
      </c>
      <c r="B21" s="111" t="s">
        <v>210</v>
      </c>
      <c r="D21" s="106">
        <v>0.51212064458416029</v>
      </c>
      <c r="E21" s="114" t="s">
        <v>5</v>
      </c>
      <c r="F21" s="106">
        <v>3.3364918421735108E-5</v>
      </c>
      <c r="G21" s="114">
        <v>32</v>
      </c>
      <c r="H21" s="108">
        <v>0.10893201960039035</v>
      </c>
      <c r="I21" s="114" t="s">
        <v>5</v>
      </c>
      <c r="J21" s="108">
        <v>1.5027637402556879E-4</v>
      </c>
      <c r="K21" s="114">
        <v>32</v>
      </c>
      <c r="L21" s="106">
        <v>0.34841925491645265</v>
      </c>
      <c r="M21" s="114" t="s">
        <v>5</v>
      </c>
      <c r="N21" s="106">
        <v>1.8894852996809307E-5</v>
      </c>
      <c r="O21" s="114">
        <v>32</v>
      </c>
      <c r="P21" s="114">
        <v>33</v>
      </c>
      <c r="R21" s="111"/>
    </row>
    <row r="22" spans="1:52" s="104" customFormat="1" x14ac:dyDescent="0.3">
      <c r="A22" s="111">
        <v>73</v>
      </c>
      <c r="B22" s="111" t="s">
        <v>210</v>
      </c>
      <c r="D22" s="106">
        <v>0.5121697732199243</v>
      </c>
      <c r="E22" s="114" t="s">
        <v>5</v>
      </c>
      <c r="F22" s="106">
        <v>3.066982095153787E-5</v>
      </c>
      <c r="G22" s="114">
        <v>27</v>
      </c>
      <c r="H22" s="108">
        <v>0.10895295951013982</v>
      </c>
      <c r="I22" s="114" t="s">
        <v>5</v>
      </c>
      <c r="J22" s="108">
        <v>7.2347735801820627E-5</v>
      </c>
      <c r="K22" s="114">
        <v>27</v>
      </c>
      <c r="L22" s="106">
        <v>0.34843284924571977</v>
      </c>
      <c r="M22" s="114" t="s">
        <v>5</v>
      </c>
      <c r="N22" s="106">
        <v>2.1936566461236097E-5</v>
      </c>
      <c r="O22" s="114">
        <v>28</v>
      </c>
      <c r="P22" s="114">
        <v>33</v>
      </c>
      <c r="R22" s="111"/>
    </row>
    <row r="23" spans="1:52" s="104" customFormat="1" x14ac:dyDescent="0.3">
      <c r="A23" s="111">
        <v>84</v>
      </c>
      <c r="B23" s="111" t="s">
        <v>210</v>
      </c>
      <c r="D23" s="106">
        <v>0.51210309136067811</v>
      </c>
      <c r="E23" s="114" t="s">
        <v>5</v>
      </c>
      <c r="F23" s="106">
        <v>3.2053944266024069E-5</v>
      </c>
      <c r="G23" s="114">
        <v>31</v>
      </c>
      <c r="H23" s="108">
        <v>0.10902820813047467</v>
      </c>
      <c r="I23" s="114" t="s">
        <v>5</v>
      </c>
      <c r="J23" s="108">
        <v>1.1155330959746898E-4</v>
      </c>
      <c r="K23" s="114">
        <v>31</v>
      </c>
      <c r="L23" s="106">
        <v>0.34841031557573543</v>
      </c>
      <c r="M23" s="114" t="s">
        <v>5</v>
      </c>
      <c r="N23" s="106">
        <v>2.183113318237345E-5</v>
      </c>
      <c r="O23" s="114">
        <v>32</v>
      </c>
      <c r="P23" s="114">
        <v>33</v>
      </c>
      <c r="R23" s="111"/>
    </row>
    <row r="24" spans="1:52" s="104" customFormat="1" x14ac:dyDescent="0.3">
      <c r="A24" s="111">
        <v>85</v>
      </c>
      <c r="B24" s="111" t="s">
        <v>210</v>
      </c>
      <c r="D24" s="106">
        <v>0.5121444238783488</v>
      </c>
      <c r="E24" s="114" t="s">
        <v>5</v>
      </c>
      <c r="F24" s="106">
        <v>2.3598307576381485E-5</v>
      </c>
      <c r="G24" s="114">
        <v>33</v>
      </c>
      <c r="H24" s="108">
        <v>0.10913826515407032</v>
      </c>
      <c r="I24" s="114" t="s">
        <v>5</v>
      </c>
      <c r="J24" s="108">
        <v>1.3207416677415534E-4</v>
      </c>
      <c r="K24" s="114">
        <v>31</v>
      </c>
      <c r="L24" s="106">
        <v>0.34840323940722556</v>
      </c>
      <c r="M24" s="114" t="s">
        <v>5</v>
      </c>
      <c r="N24" s="106">
        <v>1.5116797727065925E-5</v>
      </c>
      <c r="O24" s="114">
        <v>32</v>
      </c>
      <c r="P24" s="114">
        <v>33</v>
      </c>
      <c r="R24" s="111"/>
    </row>
    <row r="25" spans="1:52" s="104" customFormat="1" x14ac:dyDescent="0.3">
      <c r="A25" s="111">
        <v>86</v>
      </c>
      <c r="B25" s="111" t="s">
        <v>210</v>
      </c>
      <c r="D25" s="106">
        <v>0.51215622971322039</v>
      </c>
      <c r="E25" s="114" t="s">
        <v>5</v>
      </c>
      <c r="F25" s="106">
        <v>3.4184923032061378E-5</v>
      </c>
      <c r="G25" s="114">
        <v>33</v>
      </c>
      <c r="H25" s="108">
        <v>0.10902334262862208</v>
      </c>
      <c r="I25" s="114" t="s">
        <v>5</v>
      </c>
      <c r="J25" s="108">
        <v>1.6841115817075114E-4</v>
      </c>
      <c r="K25" s="114">
        <v>33</v>
      </c>
      <c r="L25" s="106">
        <v>0.34842319689814161</v>
      </c>
      <c r="M25" s="114" t="s">
        <v>5</v>
      </c>
      <c r="N25" s="106">
        <v>1.8904193608137789E-5</v>
      </c>
      <c r="O25" s="114">
        <v>33</v>
      </c>
      <c r="P25" s="114">
        <v>33</v>
      </c>
      <c r="R25" s="111"/>
    </row>
    <row r="26" spans="1:52" s="104" customFormat="1" x14ac:dyDescent="0.3">
      <c r="A26" s="111">
        <v>87</v>
      </c>
      <c r="B26" s="111" t="s">
        <v>210</v>
      </c>
      <c r="D26" s="106">
        <v>0.51212895077088194</v>
      </c>
      <c r="E26" s="114" t="s">
        <v>5</v>
      </c>
      <c r="F26" s="106">
        <v>3.1963754220814213E-5</v>
      </c>
      <c r="G26" s="114">
        <v>34</v>
      </c>
      <c r="H26" s="108">
        <v>0.10871378772749268</v>
      </c>
      <c r="I26" s="114" t="s">
        <v>5</v>
      </c>
      <c r="J26" s="108">
        <v>2.2134383614283285E-4</v>
      </c>
      <c r="K26" s="114">
        <v>33</v>
      </c>
      <c r="L26" s="106">
        <v>0.34842957323891011</v>
      </c>
      <c r="M26" s="114" t="s">
        <v>5</v>
      </c>
      <c r="N26" s="106">
        <v>1.828107643050243E-5</v>
      </c>
      <c r="O26" s="114">
        <v>34</v>
      </c>
      <c r="P26" s="114">
        <v>33</v>
      </c>
      <c r="R26" s="111"/>
    </row>
    <row r="27" spans="1:52" s="66" customFormat="1" x14ac:dyDescent="0.3">
      <c r="A27" s="54"/>
      <c r="B27" s="54"/>
      <c r="C27" s="54" t="s">
        <v>21</v>
      </c>
      <c r="D27" s="68">
        <f>AVERAGE(D19:D26)</f>
        <v>0.51213740966440113</v>
      </c>
      <c r="E27" s="68"/>
      <c r="F27" s="68"/>
      <c r="G27" s="68"/>
      <c r="H27" s="68">
        <f>AVERAGE(H19:H26)</f>
        <v>0.10880087719125789</v>
      </c>
      <c r="I27" s="68"/>
      <c r="J27" s="68"/>
      <c r="K27" s="68"/>
      <c r="L27" s="68">
        <f>AVERAGE(L19:L26)</f>
        <v>0.34841378704430126</v>
      </c>
      <c r="M27" s="68"/>
      <c r="N27" s="68"/>
      <c r="O27" s="69"/>
      <c r="U27" s="54"/>
      <c r="X27" s="67"/>
      <c r="Y27" s="67"/>
    </row>
    <row r="28" spans="1:52" s="66" customFormat="1" x14ac:dyDescent="0.3">
      <c r="A28" s="54"/>
      <c r="B28" s="54"/>
      <c r="C28" s="54" t="s">
        <v>22</v>
      </c>
      <c r="D28" s="68">
        <f>2*_xlfn.STDEV.S(D19:D26)</f>
        <v>4.1281114073433459E-5</v>
      </c>
      <c r="E28" s="68"/>
      <c r="F28" s="68"/>
      <c r="G28" s="68"/>
      <c r="H28" s="68">
        <f>2*_xlfn.STDEV.S(H19:H26)</f>
        <v>9.0091431934690791E-4</v>
      </c>
      <c r="I28" s="68"/>
      <c r="J28" s="68"/>
      <c r="K28" s="68"/>
      <c r="L28" s="68">
        <f>2*_xlfn.STDEV.S(L19:L26)</f>
        <v>3.1022176243323533E-5</v>
      </c>
      <c r="M28" s="68"/>
      <c r="N28" s="68"/>
      <c r="O28" s="69"/>
      <c r="U28" s="54"/>
      <c r="X28" s="67"/>
      <c r="Y28" s="67"/>
    </row>
    <row r="29" spans="1:52" s="66" customFormat="1" x14ac:dyDescent="0.3">
      <c r="A29" s="54"/>
      <c r="B29" s="54"/>
      <c r="C29" s="54" t="s">
        <v>23</v>
      </c>
      <c r="D29" s="71">
        <f>D28/D27*1000000</f>
        <v>80.60554315000067</v>
      </c>
      <c r="E29" s="71" t="s">
        <v>24</v>
      </c>
      <c r="F29" s="71"/>
      <c r="G29" s="71"/>
      <c r="H29" s="72">
        <f>H28/H27*100</f>
        <v>0.82803957339720424</v>
      </c>
      <c r="I29" s="72" t="s">
        <v>25</v>
      </c>
      <c r="J29" s="73"/>
      <c r="K29" s="69"/>
      <c r="L29" s="71">
        <f>L28/L27*1000000</f>
        <v>89.038314202471625</v>
      </c>
      <c r="M29" s="71" t="s">
        <v>24</v>
      </c>
      <c r="N29" s="68"/>
      <c r="O29" s="69"/>
      <c r="U29" s="54"/>
      <c r="X29" s="67"/>
      <c r="Y29" s="67"/>
    </row>
    <row r="30" spans="1:52" s="52" customFormat="1" x14ac:dyDescent="0.3">
      <c r="A30" s="46">
        <v>45366</v>
      </c>
      <c r="B30" s="47"/>
      <c r="C30" s="48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8"/>
      <c r="Q30" s="48"/>
      <c r="R30" s="48"/>
      <c r="S30" s="48"/>
      <c r="T30" s="50"/>
      <c r="U30" s="48"/>
      <c r="V30" s="51"/>
      <c r="W30" s="51"/>
      <c r="X30" s="51"/>
      <c r="Y30" s="51"/>
      <c r="Z30" s="51"/>
      <c r="AA30" s="51"/>
      <c r="AB30" s="51"/>
      <c r="AC30" s="51"/>
      <c r="AD30" s="48"/>
      <c r="AE30" s="48"/>
      <c r="AF30" s="48"/>
      <c r="AG30" s="48"/>
      <c r="AH30" s="48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8"/>
      <c r="AV30" s="48"/>
      <c r="AW30" s="48"/>
      <c r="AX30" s="48"/>
      <c r="AY30" s="51"/>
      <c r="AZ30" s="48"/>
    </row>
    <row r="31" spans="1:52" s="104" customFormat="1" x14ac:dyDescent="0.3">
      <c r="A31" s="111">
        <v>60</v>
      </c>
      <c r="B31" s="111" t="s">
        <v>210</v>
      </c>
      <c r="D31" s="106">
        <v>0.51211535040177725</v>
      </c>
      <c r="E31" s="114" t="s">
        <v>5</v>
      </c>
      <c r="F31" s="106">
        <v>3.9706333524455736E-5</v>
      </c>
      <c r="G31" s="114">
        <v>53</v>
      </c>
      <c r="H31" s="108">
        <v>0.10504703734618491</v>
      </c>
      <c r="I31" s="114" t="s">
        <v>5</v>
      </c>
      <c r="J31" s="108">
        <v>9.6271765679868305E-5</v>
      </c>
      <c r="K31" s="114">
        <v>51</v>
      </c>
      <c r="L31" s="106">
        <v>0.34839296265077796</v>
      </c>
      <c r="M31" s="114" t="s">
        <v>5</v>
      </c>
      <c r="N31" s="106">
        <v>2.212029652006623E-5</v>
      </c>
      <c r="O31" s="114">
        <v>52</v>
      </c>
      <c r="P31" s="22">
        <v>20</v>
      </c>
      <c r="R31" s="111"/>
    </row>
    <row r="32" spans="1:52" s="104" customFormat="1" x14ac:dyDescent="0.3">
      <c r="A32" s="111">
        <v>61</v>
      </c>
      <c r="B32" s="111" t="s">
        <v>210</v>
      </c>
      <c r="D32" s="106">
        <v>0.51213848651677163</v>
      </c>
      <c r="E32" s="114" t="s">
        <v>5</v>
      </c>
      <c r="F32" s="106">
        <v>3.2669308031322876E-5</v>
      </c>
      <c r="G32" s="114">
        <v>47</v>
      </c>
      <c r="H32" s="108">
        <v>0.10513524294191134</v>
      </c>
      <c r="I32" s="114" t="s">
        <v>5</v>
      </c>
      <c r="J32" s="108">
        <v>5.8010539975451819E-5</v>
      </c>
      <c r="K32" s="114">
        <v>46</v>
      </c>
      <c r="L32" s="106">
        <v>0.34837909861362237</v>
      </c>
      <c r="M32" s="114" t="s">
        <v>5</v>
      </c>
      <c r="N32" s="106">
        <v>2.0925942532527375E-5</v>
      </c>
      <c r="O32" s="114">
        <v>49</v>
      </c>
      <c r="P32" s="22">
        <v>20</v>
      </c>
      <c r="R32" s="111"/>
    </row>
    <row r="33" spans="1:25" s="104" customFormat="1" x14ac:dyDescent="0.3">
      <c r="A33" s="111">
        <v>70</v>
      </c>
      <c r="B33" s="111" t="s">
        <v>210</v>
      </c>
      <c r="D33" s="106">
        <v>0.51213942846710414</v>
      </c>
      <c r="E33" s="114" t="s">
        <v>5</v>
      </c>
      <c r="F33" s="106">
        <v>2.8788590360813278E-5</v>
      </c>
      <c r="G33" s="114">
        <v>41</v>
      </c>
      <c r="H33" s="108">
        <v>0.10308303800933641</v>
      </c>
      <c r="I33" s="114" t="s">
        <v>5</v>
      </c>
      <c r="J33" s="108">
        <v>7.119217750864158E-5</v>
      </c>
      <c r="K33" s="114">
        <v>38</v>
      </c>
      <c r="L33" s="106">
        <v>0.34839863897127304</v>
      </c>
      <c r="M33" s="114" t="s">
        <v>5</v>
      </c>
      <c r="N33" s="106">
        <v>2.2978102349895041E-5</v>
      </c>
      <c r="O33" s="114">
        <v>42</v>
      </c>
      <c r="P33" s="22">
        <v>20</v>
      </c>
      <c r="R33" s="111"/>
    </row>
    <row r="34" spans="1:25" s="104" customFormat="1" x14ac:dyDescent="0.3">
      <c r="A34" s="111">
        <v>71</v>
      </c>
      <c r="B34" s="111" t="s">
        <v>210</v>
      </c>
      <c r="D34" s="106">
        <v>0.51218205720286802</v>
      </c>
      <c r="E34" s="114" t="s">
        <v>5</v>
      </c>
      <c r="F34" s="106">
        <v>2.8949777510837851E-5</v>
      </c>
      <c r="G34" s="114">
        <v>50</v>
      </c>
      <c r="H34" s="108">
        <v>0.10490337298709132</v>
      </c>
      <c r="I34" s="114" t="s">
        <v>5</v>
      </c>
      <c r="J34" s="108">
        <v>8.4398523060282005E-5</v>
      </c>
      <c r="K34" s="114">
        <v>49</v>
      </c>
      <c r="L34" s="106">
        <v>0.34838007443329561</v>
      </c>
      <c r="M34" s="114" t="s">
        <v>5</v>
      </c>
      <c r="N34" s="106">
        <v>2.4138188314707854E-5</v>
      </c>
      <c r="O34" s="114">
        <v>51</v>
      </c>
      <c r="P34" s="22">
        <v>20</v>
      </c>
      <c r="R34" s="111"/>
    </row>
    <row r="35" spans="1:25" s="104" customFormat="1" x14ac:dyDescent="0.3">
      <c r="A35" s="111">
        <v>72</v>
      </c>
      <c r="B35" s="111" t="s">
        <v>210</v>
      </c>
      <c r="D35" s="106">
        <v>0.51212878648740556</v>
      </c>
      <c r="E35" s="114" t="s">
        <v>5</v>
      </c>
      <c r="F35" s="106">
        <v>3.4051406219580769E-5</v>
      </c>
      <c r="G35" s="114">
        <v>50</v>
      </c>
      <c r="H35" s="108">
        <v>0.10505585097321658</v>
      </c>
      <c r="I35" s="114" t="s">
        <v>5</v>
      </c>
      <c r="J35" s="108">
        <v>7.9438104922369791E-5</v>
      </c>
      <c r="K35" s="114">
        <v>48</v>
      </c>
      <c r="L35" s="106">
        <v>0.34839789371012703</v>
      </c>
      <c r="M35" s="114" t="s">
        <v>5</v>
      </c>
      <c r="N35" s="106">
        <v>1.8901028589468206E-5</v>
      </c>
      <c r="O35" s="114">
        <v>51</v>
      </c>
      <c r="P35" s="22">
        <v>20</v>
      </c>
      <c r="R35" s="111"/>
    </row>
    <row r="36" spans="1:25" s="66" customFormat="1" x14ac:dyDescent="0.3">
      <c r="A36" s="54"/>
      <c r="B36" s="54"/>
      <c r="C36" s="54" t="s">
        <v>21</v>
      </c>
      <c r="D36" s="68">
        <f>AVERAGE(D31:D35)</f>
        <v>0.51214082181518539</v>
      </c>
      <c r="E36" s="68"/>
      <c r="F36" s="68"/>
      <c r="G36" s="68"/>
      <c r="H36" s="68">
        <f>AVERAGE(H31:H35)</f>
        <v>0.1046449084515481</v>
      </c>
      <c r="I36" s="68"/>
      <c r="J36" s="68"/>
      <c r="K36" s="68"/>
      <c r="L36" s="68">
        <f>AVERAGE(L31:L35)</f>
        <v>0.34838973367581921</v>
      </c>
      <c r="M36" s="68"/>
      <c r="N36" s="68"/>
      <c r="O36" s="69"/>
      <c r="U36" s="54"/>
      <c r="X36" s="67"/>
      <c r="Y36" s="67"/>
    </row>
    <row r="37" spans="1:25" s="66" customFormat="1" x14ac:dyDescent="0.3">
      <c r="A37" s="54"/>
      <c r="B37" s="54"/>
      <c r="C37" s="54" t="s">
        <v>22</v>
      </c>
      <c r="D37" s="68">
        <f>2*_xlfn.STDEV.S(D31:D35)</f>
        <v>5.0013940563310481E-5</v>
      </c>
      <c r="E37" s="68"/>
      <c r="F37" s="68"/>
      <c r="G37" s="68"/>
      <c r="H37" s="68">
        <f>2*_xlfn.STDEV.S(H31:H35)</f>
        <v>1.7542099392162201E-3</v>
      </c>
      <c r="I37" s="68"/>
      <c r="J37" s="68"/>
      <c r="K37" s="68"/>
      <c r="L37" s="68">
        <f>2*_xlfn.STDEV.S(L31:L35)</f>
        <v>1.9045268188436236E-5</v>
      </c>
      <c r="M37" s="68"/>
      <c r="N37" s="68"/>
      <c r="O37" s="69"/>
      <c r="U37" s="54"/>
      <c r="X37" s="67"/>
      <c r="Y37" s="67"/>
    </row>
    <row r="38" spans="1:25" s="66" customFormat="1" x14ac:dyDescent="0.3">
      <c r="A38" s="54"/>
      <c r="B38" s="54"/>
      <c r="C38" s="54" t="s">
        <v>23</v>
      </c>
      <c r="D38" s="71">
        <f>D37/D36*1000000</f>
        <v>97.656617931852438</v>
      </c>
      <c r="E38" s="71" t="s">
        <v>24</v>
      </c>
      <c r="F38" s="71"/>
      <c r="G38" s="71"/>
      <c r="H38" s="72">
        <f>H37/H36*100</f>
        <v>1.6763452375979107</v>
      </c>
      <c r="I38" s="72" t="s">
        <v>25</v>
      </c>
      <c r="J38" s="73"/>
      <c r="K38" s="69"/>
      <c r="L38" s="71">
        <f>L37/L36*1000000</f>
        <v>54.666559738979238</v>
      </c>
      <c r="M38" s="71" t="s">
        <v>24</v>
      </c>
      <c r="N38" s="68"/>
      <c r="O38" s="69"/>
      <c r="U38" s="54"/>
      <c r="X38" s="67"/>
      <c r="Y38" s="67"/>
    </row>
    <row r="39" spans="1:25" s="104" customFormat="1" x14ac:dyDescent="0.3">
      <c r="A39" s="111">
        <v>74</v>
      </c>
      <c r="B39" s="111" t="s">
        <v>210</v>
      </c>
      <c r="D39" s="106">
        <v>0.51211072505552113</v>
      </c>
      <c r="E39" s="114" t="s">
        <v>5</v>
      </c>
      <c r="F39" s="106">
        <v>3.0113592337800609E-5</v>
      </c>
      <c r="G39" s="114">
        <v>52</v>
      </c>
      <c r="H39" s="108">
        <v>0.10486088006175194</v>
      </c>
      <c r="I39" s="114" t="s">
        <v>5</v>
      </c>
      <c r="J39" s="108">
        <v>1.002335524174046E-4</v>
      </c>
      <c r="K39" s="114">
        <v>49</v>
      </c>
      <c r="L39" s="106">
        <v>0.34840886416463684</v>
      </c>
      <c r="M39" s="114" t="s">
        <v>5</v>
      </c>
      <c r="N39" s="106">
        <v>1.7367104628244851E-5</v>
      </c>
      <c r="O39" s="114">
        <v>50</v>
      </c>
      <c r="P39" s="22">
        <v>20</v>
      </c>
      <c r="R39" s="111"/>
    </row>
    <row r="40" spans="1:25" s="104" customFormat="1" x14ac:dyDescent="0.3">
      <c r="A40" s="111">
        <v>75</v>
      </c>
      <c r="B40" s="111" t="s">
        <v>210</v>
      </c>
      <c r="D40" s="106">
        <v>0.51209686071139093</v>
      </c>
      <c r="E40" s="114" t="s">
        <v>5</v>
      </c>
      <c r="F40" s="106">
        <v>2.8730704231809723E-5</v>
      </c>
      <c r="G40" s="114">
        <v>51</v>
      </c>
      <c r="H40" s="108">
        <v>0.10505219076126338</v>
      </c>
      <c r="I40" s="114" t="s">
        <v>5</v>
      </c>
      <c r="J40" s="108">
        <v>9.0016379536809397E-5</v>
      </c>
      <c r="K40" s="114">
        <v>48</v>
      </c>
      <c r="L40" s="106">
        <v>0.34841029828770442</v>
      </c>
      <c r="M40" s="114" t="s">
        <v>5</v>
      </c>
      <c r="N40" s="106">
        <v>1.883584509014437E-5</v>
      </c>
      <c r="O40" s="114">
        <v>49</v>
      </c>
      <c r="P40" s="22">
        <v>20</v>
      </c>
      <c r="R40" s="111"/>
    </row>
    <row r="41" spans="1:25" s="104" customFormat="1" x14ac:dyDescent="0.3">
      <c r="A41" s="111">
        <v>84</v>
      </c>
      <c r="B41" s="111" t="s">
        <v>210</v>
      </c>
      <c r="D41" s="106">
        <v>0.51212209980664758</v>
      </c>
      <c r="E41" s="114" t="s">
        <v>5</v>
      </c>
      <c r="F41" s="106">
        <v>2.9028216027847175E-5</v>
      </c>
      <c r="G41" s="114">
        <v>51</v>
      </c>
      <c r="H41" s="108">
        <v>0.10549130717565197</v>
      </c>
      <c r="I41" s="114" t="s">
        <v>5</v>
      </c>
      <c r="J41" s="108">
        <v>7.6443732592348709E-5</v>
      </c>
      <c r="K41" s="114">
        <v>49</v>
      </c>
      <c r="L41" s="106">
        <v>0.34841105851239274</v>
      </c>
      <c r="M41" s="114" t="s">
        <v>5</v>
      </c>
      <c r="N41" s="106">
        <v>2.1172527208272999E-5</v>
      </c>
      <c r="O41" s="114">
        <v>53</v>
      </c>
      <c r="P41" s="22">
        <v>20</v>
      </c>
      <c r="R41" s="111"/>
    </row>
    <row r="42" spans="1:25" s="104" customFormat="1" x14ac:dyDescent="0.3">
      <c r="A42" s="111">
        <v>85</v>
      </c>
      <c r="B42" s="111" t="s">
        <v>210</v>
      </c>
      <c r="D42" s="106">
        <v>0.5121444350812383</v>
      </c>
      <c r="E42" s="114" t="s">
        <v>5</v>
      </c>
      <c r="F42" s="106">
        <v>2.7553033937115584E-5</v>
      </c>
      <c r="G42" s="114">
        <v>52</v>
      </c>
      <c r="H42" s="108">
        <v>0.10549755082762177</v>
      </c>
      <c r="I42" s="114" t="s">
        <v>5</v>
      </c>
      <c r="J42" s="108">
        <v>7.5059566217914258E-5</v>
      </c>
      <c r="K42" s="114">
        <v>49</v>
      </c>
      <c r="L42" s="106">
        <v>0.34840100352964132</v>
      </c>
      <c r="M42" s="114" t="s">
        <v>5</v>
      </c>
      <c r="N42" s="106">
        <v>2.0905165408218678E-5</v>
      </c>
      <c r="O42" s="114">
        <v>52</v>
      </c>
      <c r="P42" s="22">
        <v>20</v>
      </c>
      <c r="R42" s="111"/>
    </row>
    <row r="43" spans="1:25" s="104" customFormat="1" x14ac:dyDescent="0.3">
      <c r="A43" s="111">
        <v>86</v>
      </c>
      <c r="B43" s="111" t="s">
        <v>210</v>
      </c>
      <c r="D43" s="106">
        <v>0.51210514104400107</v>
      </c>
      <c r="E43" s="114" t="s">
        <v>5</v>
      </c>
      <c r="F43" s="106">
        <v>3.5161662388503271E-5</v>
      </c>
      <c r="G43" s="114">
        <v>45</v>
      </c>
      <c r="H43" s="108">
        <v>0.10556595589762593</v>
      </c>
      <c r="I43" s="114" t="s">
        <v>5</v>
      </c>
      <c r="J43" s="108">
        <v>1.4030241396959637E-4</v>
      </c>
      <c r="K43" s="114">
        <v>42</v>
      </c>
      <c r="L43" s="106">
        <v>0.34837684509190742</v>
      </c>
      <c r="M43" s="114" t="s">
        <v>5</v>
      </c>
      <c r="N43" s="106">
        <v>1.8736272325009302E-5</v>
      </c>
      <c r="O43" s="114">
        <v>43</v>
      </c>
      <c r="P43" s="22">
        <v>20</v>
      </c>
      <c r="R43" s="111"/>
    </row>
    <row r="44" spans="1:25" s="66" customFormat="1" x14ac:dyDescent="0.3">
      <c r="A44" s="54"/>
      <c r="B44" s="54"/>
      <c r="C44" s="54" t="s">
        <v>21</v>
      </c>
      <c r="D44" s="68">
        <f>AVERAGE(D39:D43)</f>
        <v>0.51211585233975976</v>
      </c>
      <c r="E44" s="68"/>
      <c r="F44" s="68"/>
      <c r="G44" s="68"/>
      <c r="H44" s="68">
        <f>AVERAGE(H39:H43)</f>
        <v>0.105293576944783</v>
      </c>
      <c r="I44" s="68"/>
      <c r="J44" s="68"/>
      <c r="K44" s="68"/>
      <c r="L44" s="68">
        <f>AVERAGE(L39:L43)</f>
        <v>0.34840161391725649</v>
      </c>
      <c r="M44" s="68"/>
      <c r="N44" s="68"/>
      <c r="O44" s="69"/>
      <c r="U44" s="54"/>
      <c r="X44" s="67"/>
      <c r="Y44" s="67"/>
    </row>
    <row r="45" spans="1:25" s="66" customFormat="1" x14ac:dyDescent="0.3">
      <c r="A45" s="54"/>
      <c r="B45" s="54"/>
      <c r="C45" s="54" t="s">
        <v>22</v>
      </c>
      <c r="D45" s="68">
        <f>2*_xlfn.STDEV.S(D39:D43)</f>
        <v>3.6847073174637988E-5</v>
      </c>
      <c r="E45" s="68"/>
      <c r="F45" s="68"/>
      <c r="G45" s="68"/>
      <c r="H45" s="68">
        <f>2*_xlfn.STDEV.S(H39:H43)</f>
        <v>6.3276122290371114E-4</v>
      </c>
      <c r="I45" s="68"/>
      <c r="J45" s="68"/>
      <c r="K45" s="68"/>
      <c r="L45" s="68">
        <f>2*_xlfn.STDEV.S(L39:L43)</f>
        <v>2.882797316244253E-5</v>
      </c>
      <c r="M45" s="68"/>
      <c r="N45" s="68"/>
      <c r="O45" s="69"/>
      <c r="U45" s="54"/>
      <c r="X45" s="67"/>
      <c r="Y45" s="67"/>
    </row>
    <row r="46" spans="1:25" s="66" customFormat="1" x14ac:dyDescent="0.3">
      <c r="A46" s="54"/>
      <c r="B46" s="54"/>
      <c r="C46" s="54" t="s">
        <v>23</v>
      </c>
      <c r="D46" s="71">
        <f>D45/D44*1000000</f>
        <v>71.950659223475967</v>
      </c>
      <c r="E46" s="71" t="s">
        <v>24</v>
      </c>
      <c r="F46" s="71"/>
      <c r="G46" s="71"/>
      <c r="H46" s="72">
        <f>H45/H44*100</f>
        <v>0.60094949878617709</v>
      </c>
      <c r="I46" s="72" t="s">
        <v>25</v>
      </c>
      <c r="J46" s="73"/>
      <c r="K46" s="69"/>
      <c r="L46" s="71">
        <f>L45/L44*1000000</f>
        <v>82.743512116132223</v>
      </c>
      <c r="M46" s="71" t="s">
        <v>24</v>
      </c>
      <c r="N46" s="68"/>
      <c r="O46" s="69"/>
      <c r="U46" s="54"/>
      <c r="X46" s="67"/>
      <c r="Y46" s="67"/>
    </row>
    <row r="47" spans="1:25" s="104" customFormat="1" x14ac:dyDescent="0.3">
      <c r="A47" s="111">
        <v>87</v>
      </c>
      <c r="B47" s="111" t="s">
        <v>210</v>
      </c>
      <c r="D47" s="106">
        <v>0.51210129434924734</v>
      </c>
      <c r="E47" s="114" t="s">
        <v>5</v>
      </c>
      <c r="F47" s="106">
        <v>2.9674561710786477E-5</v>
      </c>
      <c r="G47" s="114">
        <v>50</v>
      </c>
      <c r="H47" s="108">
        <v>0.10593809061672065</v>
      </c>
      <c r="I47" s="114" t="s">
        <v>5</v>
      </c>
      <c r="J47" s="108">
        <v>7.8156873747826087E-5</v>
      </c>
      <c r="K47" s="114">
        <v>48</v>
      </c>
      <c r="L47" s="106">
        <v>0.34838751696417319</v>
      </c>
      <c r="M47" s="114" t="s">
        <v>5</v>
      </c>
      <c r="N47" s="106">
        <v>1.5090451919694818E-5</v>
      </c>
      <c r="O47" s="114">
        <v>47</v>
      </c>
      <c r="P47" s="22">
        <v>20</v>
      </c>
      <c r="R47" s="111"/>
    </row>
    <row r="48" spans="1:25" s="104" customFormat="1" x14ac:dyDescent="0.3">
      <c r="A48" s="111">
        <v>88</v>
      </c>
      <c r="B48" s="111" t="s">
        <v>210</v>
      </c>
      <c r="D48" s="106">
        <v>0.51211075426746877</v>
      </c>
      <c r="E48" s="114" t="s">
        <v>5</v>
      </c>
      <c r="F48" s="106">
        <v>2.5988376592090441E-5</v>
      </c>
      <c r="G48" s="114">
        <v>51</v>
      </c>
      <c r="H48" s="108">
        <v>0.10541202827819768</v>
      </c>
      <c r="I48" s="114" t="s">
        <v>5</v>
      </c>
      <c r="J48" s="108">
        <v>8.4434088639596488E-5</v>
      </c>
      <c r="K48" s="114">
        <v>49</v>
      </c>
      <c r="L48" s="106">
        <v>0.34839640708638187</v>
      </c>
      <c r="M48" s="114" t="s">
        <v>5</v>
      </c>
      <c r="N48" s="106">
        <v>1.8352419421031444E-5</v>
      </c>
      <c r="O48" s="114">
        <v>52</v>
      </c>
      <c r="P48" s="22">
        <v>20</v>
      </c>
      <c r="R48" s="111"/>
    </row>
    <row r="49" spans="1:25" s="104" customFormat="1" x14ac:dyDescent="0.3">
      <c r="A49" s="111">
        <v>89</v>
      </c>
      <c r="B49" s="111" t="s">
        <v>210</v>
      </c>
      <c r="D49" s="106">
        <v>0.51212537407255776</v>
      </c>
      <c r="E49" s="114" t="s">
        <v>5</v>
      </c>
      <c r="F49" s="106">
        <v>2.9459011570606581E-5</v>
      </c>
      <c r="G49" s="114">
        <v>52</v>
      </c>
      <c r="H49" s="108">
        <v>0.10556374776025156</v>
      </c>
      <c r="I49" s="114" t="s">
        <v>5</v>
      </c>
      <c r="J49" s="108">
        <v>1.0751285678985229E-4</v>
      </c>
      <c r="K49" s="114">
        <v>50</v>
      </c>
      <c r="L49" s="106">
        <v>0.3483931688740165</v>
      </c>
      <c r="M49" s="114" t="s">
        <v>5</v>
      </c>
      <c r="N49" s="106">
        <v>1.787396513227627E-5</v>
      </c>
      <c r="O49" s="114">
        <v>50</v>
      </c>
      <c r="P49" s="22">
        <v>20</v>
      </c>
      <c r="R49" s="111"/>
    </row>
    <row r="50" spans="1:25" s="104" customFormat="1" x14ac:dyDescent="0.3">
      <c r="A50" s="111">
        <v>96</v>
      </c>
      <c r="B50" s="111" t="s">
        <v>210</v>
      </c>
      <c r="D50" s="106">
        <v>0.51208071261117794</v>
      </c>
      <c r="E50" s="114" t="s">
        <v>5</v>
      </c>
      <c r="F50" s="106">
        <v>3.292279994762246E-5</v>
      </c>
      <c r="G50" s="114">
        <v>51</v>
      </c>
      <c r="H50" s="108">
        <v>0.10671229032842439</v>
      </c>
      <c r="I50" s="114" t="s">
        <v>5</v>
      </c>
      <c r="J50" s="108">
        <v>4.9778068544312801E-4</v>
      </c>
      <c r="K50" s="114">
        <v>53</v>
      </c>
      <c r="L50" s="106">
        <v>0.34838974703078113</v>
      </c>
      <c r="M50" s="114" t="s">
        <v>5</v>
      </c>
      <c r="N50" s="106">
        <v>1.8828472047242169E-5</v>
      </c>
      <c r="O50" s="114">
        <v>50</v>
      </c>
      <c r="P50" s="22">
        <v>20</v>
      </c>
      <c r="R50" s="111"/>
    </row>
    <row r="51" spans="1:25" s="104" customFormat="1" x14ac:dyDescent="0.3">
      <c r="A51" s="111">
        <v>97</v>
      </c>
      <c r="B51" s="111" t="s">
        <v>210</v>
      </c>
      <c r="D51" s="106">
        <v>0.51211081221818722</v>
      </c>
      <c r="E51" s="114" t="s">
        <v>5</v>
      </c>
      <c r="F51" s="106">
        <v>3.1707488410357425E-5</v>
      </c>
      <c r="G51" s="114">
        <v>51</v>
      </c>
      <c r="H51" s="108">
        <v>0.10485895601413857</v>
      </c>
      <c r="I51" s="114" t="s">
        <v>5</v>
      </c>
      <c r="J51" s="108">
        <v>9.541373499667358E-5</v>
      </c>
      <c r="K51" s="114">
        <v>50</v>
      </c>
      <c r="L51" s="106">
        <v>0.34839594555853004</v>
      </c>
      <c r="M51" s="114" t="s">
        <v>5</v>
      </c>
      <c r="N51" s="106">
        <v>1.6378574304639118E-5</v>
      </c>
      <c r="O51" s="114">
        <v>52</v>
      </c>
      <c r="P51" s="22">
        <v>20</v>
      </c>
      <c r="R51" s="111"/>
    </row>
    <row r="52" spans="1:25" s="104" customFormat="1" x14ac:dyDescent="0.3">
      <c r="A52" s="111">
        <v>98</v>
      </c>
      <c r="B52" s="111" t="s">
        <v>210</v>
      </c>
      <c r="D52" s="106">
        <v>0.51209379461978388</v>
      </c>
      <c r="E52" s="114" t="s">
        <v>5</v>
      </c>
      <c r="F52" s="106">
        <v>3.5429963518890686E-5</v>
      </c>
      <c r="G52" s="114">
        <v>53</v>
      </c>
      <c r="H52" s="108">
        <v>0.10502147434019196</v>
      </c>
      <c r="I52" s="114" t="s">
        <v>5</v>
      </c>
      <c r="J52" s="108">
        <v>8.6148880852522408E-5</v>
      </c>
      <c r="K52" s="114">
        <v>50</v>
      </c>
      <c r="L52" s="106">
        <v>0.34838773681519031</v>
      </c>
      <c r="M52" s="114" t="s">
        <v>5</v>
      </c>
      <c r="N52" s="106">
        <v>1.5254731800363729E-5</v>
      </c>
      <c r="O52" s="114">
        <v>51</v>
      </c>
      <c r="P52" s="22">
        <v>20</v>
      </c>
      <c r="R52" s="111"/>
    </row>
    <row r="53" spans="1:25" s="66" customFormat="1" x14ac:dyDescent="0.3">
      <c r="A53" s="54"/>
      <c r="B53" s="54"/>
      <c r="C53" s="54" t="s">
        <v>21</v>
      </c>
      <c r="D53" s="68">
        <f>AVERAGE(D47:D52)</f>
        <v>0.51210379035640374</v>
      </c>
      <c r="E53" s="68"/>
      <c r="F53" s="68"/>
      <c r="G53" s="68"/>
      <c r="H53" s="68">
        <f>AVERAGE(H47:H52)</f>
        <v>0.10558443122298745</v>
      </c>
      <c r="I53" s="68"/>
      <c r="J53" s="68"/>
      <c r="K53" s="68"/>
      <c r="L53" s="68">
        <f>AVERAGE(L47:L52)</f>
        <v>0.34839175372151221</v>
      </c>
      <c r="M53" s="68"/>
      <c r="N53" s="68"/>
      <c r="O53" s="69"/>
      <c r="U53" s="54"/>
      <c r="X53" s="67"/>
      <c r="Y53" s="67"/>
    </row>
    <row r="54" spans="1:25" s="66" customFormat="1" x14ac:dyDescent="0.3">
      <c r="A54" s="54"/>
      <c r="B54" s="54"/>
      <c r="C54" s="54" t="s">
        <v>22</v>
      </c>
      <c r="D54" s="68">
        <f>2*_xlfn.STDEV.S(D47:D52)</f>
        <v>3.1014661439399859E-5</v>
      </c>
      <c r="E54" s="68"/>
      <c r="F54" s="68"/>
      <c r="G54" s="68"/>
      <c r="H54" s="68">
        <f>2*_xlfn.STDEV.S(H47:H52)</f>
        <v>1.3477466943121949E-3</v>
      </c>
      <c r="I54" s="68"/>
      <c r="J54" s="68"/>
      <c r="K54" s="68"/>
      <c r="L54" s="68">
        <f>2*_xlfn.STDEV.S(L47:L52)</f>
        <v>7.966952523692042E-6</v>
      </c>
      <c r="M54" s="68"/>
      <c r="N54" s="68"/>
      <c r="O54" s="69"/>
      <c r="U54" s="54"/>
      <c r="X54" s="67"/>
      <c r="Y54" s="67"/>
    </row>
    <row r="55" spans="1:25" s="66" customFormat="1" x14ac:dyDescent="0.3">
      <c r="A55" s="54"/>
      <c r="B55" s="54"/>
      <c r="C55" s="54" t="s">
        <v>23</v>
      </c>
      <c r="D55" s="71">
        <f>D54/D53*1000000</f>
        <v>60.56323351525068</v>
      </c>
      <c r="E55" s="71" t="s">
        <v>24</v>
      </c>
      <c r="F55" s="71"/>
      <c r="G55" s="71"/>
      <c r="H55" s="72">
        <f>H54/H53*100</f>
        <v>1.2764634697570529</v>
      </c>
      <c r="I55" s="72" t="s">
        <v>25</v>
      </c>
      <c r="J55" s="73"/>
      <c r="K55" s="69"/>
      <c r="L55" s="71">
        <f>L54/L53*1000000</f>
        <v>22.867798788545507</v>
      </c>
      <c r="M55" s="71" t="s">
        <v>24</v>
      </c>
      <c r="N55" s="68"/>
      <c r="O55" s="69"/>
      <c r="U55" s="54"/>
      <c r="X55" s="67"/>
      <c r="Y55" s="67"/>
    </row>
    <row r="56" spans="1:25" s="27" customFormat="1" x14ac:dyDescent="0.3">
      <c r="A56" s="21"/>
      <c r="B56" s="21"/>
      <c r="C56" s="63"/>
      <c r="D56" s="77"/>
      <c r="E56" s="77"/>
      <c r="F56" s="77"/>
      <c r="G56" s="77"/>
      <c r="H56" s="78"/>
      <c r="I56" s="78"/>
      <c r="J56" s="76"/>
      <c r="K56" s="75"/>
      <c r="L56" s="77"/>
      <c r="M56" s="77"/>
      <c r="N56" s="74"/>
      <c r="O56" s="75"/>
      <c r="P56" s="21"/>
      <c r="W56" s="32"/>
      <c r="X56" s="33"/>
    </row>
    <row r="57" spans="1:25" x14ac:dyDescent="0.3">
      <c r="C57" s="58" t="s">
        <v>352</v>
      </c>
      <c r="D57" s="59">
        <v>0.51210599999999995</v>
      </c>
      <c r="E57" s="31" t="s">
        <v>5</v>
      </c>
      <c r="F57" s="59">
        <v>7.9999999999999996E-6</v>
      </c>
      <c r="G57" s="27"/>
      <c r="H57" s="60">
        <v>0.1067</v>
      </c>
      <c r="I57" s="31"/>
      <c r="J57" s="60"/>
      <c r="K57" s="61"/>
      <c r="L57" s="59">
        <f>AVERAGE(L4:L15,L19:L26,L31:L35,L39:L43,L47:L52)</f>
        <v>0.34840458728263091</v>
      </c>
      <c r="M57" s="31" t="s">
        <v>5</v>
      </c>
      <c r="N57" s="59">
        <f>2*_xlfn.STDEV.S(L4:L15,L19:L26,L31:L35,L39:L43,L47:L52)</f>
        <v>2.8536902657046845E-5</v>
      </c>
    </row>
    <row r="58" spans="1:25" x14ac:dyDescent="0.3">
      <c r="L58" s="30">
        <v>0.34841499999999997</v>
      </c>
      <c r="M58" s="62" t="s">
        <v>13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5"/>
  <sheetViews>
    <sheetView workbookViewId="0">
      <selection activeCell="N15" sqref="N15"/>
    </sheetView>
  </sheetViews>
  <sheetFormatPr baseColWidth="10" defaultRowHeight="14.4" x14ac:dyDescent="0.3"/>
  <cols>
    <col min="3" max="3" width="16" customWidth="1"/>
    <col min="4" max="4" width="22.88671875" customWidth="1"/>
    <col min="8" max="8" width="23" customWidth="1"/>
    <col min="16" max="16" width="14.6640625" customWidth="1"/>
  </cols>
  <sheetData>
    <row r="1" spans="1:52" s="6" customFormat="1" x14ac:dyDescent="0.3">
      <c r="A1" s="34" t="s">
        <v>220</v>
      </c>
    </row>
    <row r="2" spans="1:52" s="45" customFormat="1" ht="17.399999999999999" x14ac:dyDescent="0.3">
      <c r="A2" s="35" t="s">
        <v>15</v>
      </c>
      <c r="B2" s="35" t="s">
        <v>1</v>
      </c>
      <c r="C2" s="36"/>
      <c r="D2" s="37" t="s">
        <v>16</v>
      </c>
      <c r="E2" s="38"/>
      <c r="F2" s="37" t="s">
        <v>6</v>
      </c>
      <c r="G2" s="37" t="s">
        <v>7</v>
      </c>
      <c r="H2" s="37" t="s">
        <v>17</v>
      </c>
      <c r="I2" s="38"/>
      <c r="J2" s="37" t="s">
        <v>6</v>
      </c>
      <c r="K2" s="37" t="s">
        <v>7</v>
      </c>
      <c r="L2" s="37" t="s">
        <v>18</v>
      </c>
      <c r="M2" s="38"/>
      <c r="N2" s="37" t="s">
        <v>6</v>
      </c>
      <c r="O2" s="39" t="s">
        <v>7</v>
      </c>
      <c r="P2" s="36" t="s">
        <v>347</v>
      </c>
      <c r="Q2" s="40"/>
      <c r="R2" s="40"/>
      <c r="S2" s="40"/>
      <c r="T2" s="40"/>
      <c r="U2" s="40"/>
      <c r="V2" s="40"/>
      <c r="W2" s="40"/>
      <c r="X2" s="40"/>
      <c r="Y2" s="41"/>
      <c r="Z2" s="41"/>
      <c r="AA2" s="41"/>
      <c r="AB2" s="41"/>
      <c r="AC2" s="41"/>
      <c r="AD2" s="42"/>
      <c r="AE2" s="43"/>
      <c r="AF2" s="42"/>
      <c r="AG2" s="42"/>
      <c r="AH2" s="42"/>
      <c r="AI2" s="43"/>
      <c r="AJ2" s="42"/>
      <c r="AK2" s="42"/>
      <c r="AL2" s="42"/>
      <c r="AM2" s="43"/>
      <c r="AN2" s="42"/>
      <c r="AO2" s="42"/>
      <c r="AP2" s="41"/>
      <c r="AQ2" s="41"/>
      <c r="AR2" s="41"/>
      <c r="AS2" s="41"/>
      <c r="AT2" s="40" t="s">
        <v>19</v>
      </c>
      <c r="AU2" s="44" t="s">
        <v>20</v>
      </c>
    </row>
    <row r="3" spans="1:52" s="52" customFormat="1" x14ac:dyDescent="0.3">
      <c r="A3" s="46">
        <v>45268</v>
      </c>
      <c r="B3" s="47"/>
      <c r="C3" s="48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8"/>
      <c r="Q3" s="48"/>
      <c r="R3" s="48"/>
      <c r="S3" s="48"/>
      <c r="T3" s="50"/>
      <c r="U3" s="48"/>
      <c r="V3" s="51"/>
      <c r="W3" s="51"/>
      <c r="X3" s="51"/>
      <c r="Y3" s="51"/>
      <c r="Z3" s="51"/>
      <c r="AA3" s="51"/>
      <c r="AB3" s="51"/>
      <c r="AC3" s="51"/>
      <c r="AD3" s="48"/>
      <c r="AE3" s="48"/>
      <c r="AF3" s="48"/>
      <c r="AG3" s="48"/>
      <c r="AH3" s="48"/>
      <c r="AI3" s="49"/>
      <c r="AJ3" s="49"/>
      <c r="AK3" s="49"/>
      <c r="AL3" s="49"/>
      <c r="AM3" s="49"/>
      <c r="AN3" s="49"/>
      <c r="AO3" s="49"/>
      <c r="AP3" s="49"/>
      <c r="AQ3" s="49"/>
      <c r="AR3" s="49"/>
      <c r="AS3" s="49"/>
      <c r="AT3" s="49"/>
      <c r="AU3" s="48"/>
      <c r="AV3" s="48"/>
      <c r="AW3" s="48"/>
      <c r="AX3" s="48"/>
      <c r="AY3" s="51"/>
      <c r="AZ3" s="48"/>
    </row>
    <row r="4" spans="1:52" s="103" customFormat="1" x14ac:dyDescent="0.3">
      <c r="A4" s="105">
        <v>6</v>
      </c>
      <c r="B4" s="105" t="s">
        <v>117</v>
      </c>
      <c r="D4" s="106">
        <v>0.51297968839816066</v>
      </c>
      <c r="E4" s="106" t="s">
        <v>5</v>
      </c>
      <c r="F4" s="106">
        <v>4.0307880539186872E-5</v>
      </c>
      <c r="G4" s="107">
        <v>31</v>
      </c>
      <c r="H4" s="108">
        <v>0.28415349536878093</v>
      </c>
      <c r="I4" s="106" t="s">
        <v>5</v>
      </c>
      <c r="J4" s="106">
        <v>1.8174423409681801E-4</v>
      </c>
      <c r="K4" s="107">
        <v>30</v>
      </c>
      <c r="L4" s="106">
        <v>0.34841620883997981</v>
      </c>
      <c r="M4" s="106" t="s">
        <v>5</v>
      </c>
      <c r="N4" s="106">
        <v>2.5545960073797732E-5</v>
      </c>
      <c r="O4" s="107">
        <v>32</v>
      </c>
      <c r="P4" s="105">
        <v>33</v>
      </c>
    </row>
    <row r="5" spans="1:52" s="103" customFormat="1" x14ac:dyDescent="0.3">
      <c r="A5" s="105">
        <v>13</v>
      </c>
      <c r="B5" s="105" t="s">
        <v>117</v>
      </c>
      <c r="D5" s="106">
        <v>0.51300975825641848</v>
      </c>
      <c r="E5" s="106" t="s">
        <v>5</v>
      </c>
      <c r="F5" s="106">
        <v>4.1175170195512182E-5</v>
      </c>
      <c r="G5" s="107">
        <v>31</v>
      </c>
      <c r="H5" s="108">
        <v>0.2855080346621095</v>
      </c>
      <c r="I5" s="106" t="s">
        <v>5</v>
      </c>
      <c r="J5" s="106">
        <v>1.3440204331642664E-4</v>
      </c>
      <c r="K5" s="107">
        <v>30</v>
      </c>
      <c r="L5" s="106">
        <v>0.34843500546022999</v>
      </c>
      <c r="M5" s="106" t="s">
        <v>5</v>
      </c>
      <c r="N5" s="106">
        <v>2.5685515942664472E-5</v>
      </c>
      <c r="O5" s="107">
        <v>31</v>
      </c>
      <c r="P5" s="105">
        <v>33</v>
      </c>
    </row>
    <row r="6" spans="1:52" s="103" customFormat="1" x14ac:dyDescent="0.3">
      <c r="A6" s="105">
        <v>21</v>
      </c>
      <c r="B6" s="105" t="s">
        <v>117</v>
      </c>
      <c r="D6" s="106">
        <v>0.51299156486716235</v>
      </c>
      <c r="E6" s="106" t="s">
        <v>5</v>
      </c>
      <c r="F6" s="106">
        <v>3.3219320531752807E-5</v>
      </c>
      <c r="G6" s="107">
        <v>32</v>
      </c>
      <c r="H6" s="108">
        <v>0.28664258586799751</v>
      </c>
      <c r="I6" s="106" t="s">
        <v>5</v>
      </c>
      <c r="J6" s="106">
        <v>1.7494532324703176E-4</v>
      </c>
      <c r="K6" s="107">
        <v>32</v>
      </c>
      <c r="L6" s="106">
        <v>0.34840913349956337</v>
      </c>
      <c r="M6" s="106" t="s">
        <v>5</v>
      </c>
      <c r="N6" s="106">
        <v>2.2738494146170883E-5</v>
      </c>
      <c r="O6" s="107">
        <v>33</v>
      </c>
      <c r="P6" s="105">
        <v>33</v>
      </c>
    </row>
    <row r="7" spans="1:52" s="103" customFormat="1" x14ac:dyDescent="0.3">
      <c r="A7" s="105">
        <v>33</v>
      </c>
      <c r="B7" s="105" t="s">
        <v>117</v>
      </c>
      <c r="D7" s="106">
        <v>0.51299400730740674</v>
      </c>
      <c r="E7" s="106" t="s">
        <v>5</v>
      </c>
      <c r="F7" s="106">
        <v>3.1638667410748471E-5</v>
      </c>
      <c r="G7" s="107">
        <v>29</v>
      </c>
      <c r="H7" s="108">
        <v>0.28296912322531936</v>
      </c>
      <c r="I7" s="106" t="s">
        <v>5</v>
      </c>
      <c r="J7" s="106">
        <v>2.3888408442286052E-4</v>
      </c>
      <c r="K7" s="107">
        <v>32</v>
      </c>
      <c r="L7" s="106">
        <v>0.34840251058134386</v>
      </c>
      <c r="M7" s="106" t="s">
        <v>5</v>
      </c>
      <c r="N7" s="106">
        <v>2.3833616177118738E-5</v>
      </c>
      <c r="O7" s="107">
        <v>31</v>
      </c>
      <c r="P7" s="105">
        <v>33</v>
      </c>
    </row>
    <row r="8" spans="1:52" s="104" customFormat="1" x14ac:dyDescent="0.3">
      <c r="A8" s="105">
        <v>55</v>
      </c>
      <c r="B8" s="105" t="s">
        <v>117</v>
      </c>
      <c r="C8" s="103"/>
      <c r="D8" s="106">
        <v>0.51294246688663103</v>
      </c>
      <c r="E8" s="106" t="s">
        <v>5</v>
      </c>
      <c r="F8" s="106">
        <v>3.3438450403867517E-5</v>
      </c>
      <c r="G8" s="107">
        <v>32</v>
      </c>
      <c r="H8" s="108">
        <v>0.28251897322867919</v>
      </c>
      <c r="I8" s="106" t="s">
        <v>5</v>
      </c>
      <c r="J8" s="106">
        <v>3.4270532059695871E-4</v>
      </c>
      <c r="K8" s="107">
        <v>32</v>
      </c>
      <c r="L8" s="106">
        <v>0.34842095212954766</v>
      </c>
      <c r="M8" s="106" t="s">
        <v>5</v>
      </c>
      <c r="N8" s="106">
        <v>2.1242304318345789E-5</v>
      </c>
      <c r="O8" s="107">
        <v>32</v>
      </c>
      <c r="P8" s="105">
        <v>33</v>
      </c>
    </row>
    <row r="9" spans="1:52" s="103" customFormat="1" x14ac:dyDescent="0.3">
      <c r="A9" s="105">
        <v>64</v>
      </c>
      <c r="B9" s="105" t="s">
        <v>117</v>
      </c>
      <c r="D9" s="106">
        <v>0.51305237915033441</v>
      </c>
      <c r="E9" s="106" t="s">
        <v>5</v>
      </c>
      <c r="F9" s="106">
        <v>6.5522401858037895E-5</v>
      </c>
      <c r="G9" s="107">
        <v>34</v>
      </c>
      <c r="H9" s="108">
        <v>0.2846529363794828</v>
      </c>
      <c r="I9" s="106" t="s">
        <v>5</v>
      </c>
      <c r="J9" s="106">
        <v>3.8060866045629854E-4</v>
      </c>
      <c r="K9" s="107">
        <v>33</v>
      </c>
      <c r="L9" s="106">
        <v>0.34846673623902275</v>
      </c>
      <c r="M9" s="106" t="s">
        <v>5</v>
      </c>
      <c r="N9" s="106">
        <v>3.3573921149213966E-5</v>
      </c>
      <c r="O9" s="107">
        <v>33</v>
      </c>
      <c r="P9" s="105">
        <v>33</v>
      </c>
    </row>
    <row r="10" spans="1:52" s="113" customFormat="1" x14ac:dyDescent="0.3">
      <c r="C10" s="54" t="s">
        <v>21</v>
      </c>
      <c r="D10" s="68">
        <f>AVERAGE(D4:D9)</f>
        <v>0.51299497747768552</v>
      </c>
      <c r="E10" s="68"/>
      <c r="F10" s="68"/>
      <c r="G10" s="68"/>
      <c r="H10" s="68">
        <f>AVERAGE(H4:H9)</f>
        <v>0.28440752478872822</v>
      </c>
      <c r="I10" s="68"/>
      <c r="J10" s="68"/>
      <c r="K10" s="68"/>
      <c r="L10" s="68">
        <f>AVERAGE(L4:L9)</f>
        <v>0.34842509112494796</v>
      </c>
      <c r="M10" s="68"/>
    </row>
    <row r="11" spans="1:52" s="113" customFormat="1" x14ac:dyDescent="0.3">
      <c r="C11" s="54" t="s">
        <v>22</v>
      </c>
      <c r="D11" s="68">
        <f>2*_xlfn.STDEV.S(D4:D9)</f>
        <v>7.2205975982077007E-5</v>
      </c>
      <c r="E11" s="68"/>
      <c r="F11" s="68"/>
      <c r="G11" s="68"/>
      <c r="H11" s="68">
        <f>2*_xlfn.STDEV.S(H4:H9)</f>
        <v>3.0941239609466463E-3</v>
      </c>
      <c r="I11" s="68"/>
      <c r="J11" s="68"/>
      <c r="K11" s="68"/>
      <c r="L11" s="68">
        <f>2*_xlfn.STDEV.S(L4:L9)</f>
        <v>4.6416915855639087E-5</v>
      </c>
      <c r="M11" s="68"/>
    </row>
    <row r="12" spans="1:52" s="113" customFormat="1" x14ac:dyDescent="0.3">
      <c r="C12" s="54" t="s">
        <v>23</v>
      </c>
      <c r="D12" s="71">
        <f>D11/D10*1000000</f>
        <v>140.75376787722615</v>
      </c>
      <c r="E12" s="71" t="s">
        <v>24</v>
      </c>
      <c r="F12" s="71"/>
      <c r="G12" s="71"/>
      <c r="H12" s="72">
        <f>H11/H10*100</f>
        <v>1.0879191622110254</v>
      </c>
      <c r="I12" s="72" t="s">
        <v>25</v>
      </c>
      <c r="J12" s="73"/>
      <c r="K12" s="69"/>
      <c r="L12" s="71">
        <f>L11/L10*1000000</f>
        <v>133.21921135408016</v>
      </c>
      <c r="M12" s="71" t="s">
        <v>24</v>
      </c>
    </row>
    <row r="14" spans="1:52" x14ac:dyDescent="0.3">
      <c r="C14" s="144" t="s">
        <v>352</v>
      </c>
      <c r="D14" s="59">
        <v>0.51299899999999998</v>
      </c>
      <c r="E14" s="22" t="s">
        <v>5</v>
      </c>
      <c r="F14" s="59">
        <v>1.2E-5</v>
      </c>
      <c r="G14" s="59"/>
      <c r="H14" s="59">
        <v>0.28789999999999999</v>
      </c>
      <c r="L14" s="59">
        <f>AVERAGE(L4:L9)</f>
        <v>0.34842509112494796</v>
      </c>
      <c r="M14" s="31" t="s">
        <v>5</v>
      </c>
      <c r="N14" s="59">
        <f>2*_xlfn.STDEV.S(L4:L9)</f>
        <v>4.6416915855639087E-5</v>
      </c>
    </row>
    <row r="15" spans="1:52" x14ac:dyDescent="0.3">
      <c r="L15" s="30">
        <v>0.34841499999999997</v>
      </c>
      <c r="M15" s="62" t="s">
        <v>13</v>
      </c>
      <c r="N15" s="6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34"/>
  <sheetViews>
    <sheetView topLeftCell="A84" zoomScale="59" zoomScaleNormal="59" workbookViewId="0">
      <selection activeCell="H104" sqref="H104"/>
    </sheetView>
  </sheetViews>
  <sheetFormatPr baseColWidth="10" defaultRowHeight="14.4" x14ac:dyDescent="0.3"/>
  <cols>
    <col min="1" max="1" width="15.88671875" style="6" customWidth="1"/>
    <col min="2" max="2" width="11.5546875" style="6"/>
    <col min="3" max="3" width="21.5546875" style="6" customWidth="1"/>
    <col min="4" max="4" width="24.6640625" style="6" customWidth="1"/>
    <col min="5" max="7" width="11.5546875" style="6"/>
    <col min="8" max="8" width="25.5546875" style="6" customWidth="1"/>
    <col min="9" max="13" width="11.5546875" style="6"/>
    <col min="14" max="14" width="16.6640625" style="6" bestFit="1" customWidth="1"/>
    <col min="15" max="16384" width="11.5546875" style="6"/>
  </cols>
  <sheetData>
    <row r="1" spans="1:52" x14ac:dyDescent="0.3">
      <c r="A1" s="34" t="s">
        <v>221</v>
      </c>
    </row>
    <row r="2" spans="1:52" s="45" customFormat="1" ht="17.399999999999999" x14ac:dyDescent="0.3">
      <c r="A2" s="35" t="s">
        <v>15</v>
      </c>
      <c r="B2" s="35" t="s">
        <v>1</v>
      </c>
      <c r="C2" s="36"/>
      <c r="D2" s="37" t="s">
        <v>16</v>
      </c>
      <c r="E2" s="38" t="s">
        <v>5</v>
      </c>
      <c r="F2" s="37" t="s">
        <v>6</v>
      </c>
      <c r="G2" s="37" t="s">
        <v>7</v>
      </c>
      <c r="H2" s="37" t="s">
        <v>17</v>
      </c>
      <c r="I2" s="38" t="s">
        <v>5</v>
      </c>
      <c r="J2" s="37" t="s">
        <v>6</v>
      </c>
      <c r="K2" s="37" t="s">
        <v>7</v>
      </c>
      <c r="L2" s="37" t="s">
        <v>18</v>
      </c>
      <c r="M2" s="38" t="s">
        <v>5</v>
      </c>
      <c r="N2" s="37" t="s">
        <v>6</v>
      </c>
      <c r="O2" s="39" t="s">
        <v>7</v>
      </c>
      <c r="P2" s="36" t="s">
        <v>10</v>
      </c>
      <c r="Q2" s="40"/>
      <c r="R2" s="40"/>
      <c r="S2" s="40"/>
      <c r="T2" s="40"/>
      <c r="U2" s="40"/>
      <c r="V2" s="40"/>
      <c r="W2" s="40"/>
      <c r="X2" s="40"/>
      <c r="Y2" s="41"/>
      <c r="Z2" s="41"/>
      <c r="AA2" s="41"/>
      <c r="AB2" s="41"/>
      <c r="AC2" s="41"/>
      <c r="AD2" s="42"/>
      <c r="AE2" s="43"/>
      <c r="AF2" s="42"/>
      <c r="AG2" s="42"/>
      <c r="AH2" s="42"/>
      <c r="AI2" s="43"/>
      <c r="AJ2" s="42"/>
      <c r="AK2" s="42"/>
      <c r="AL2" s="42"/>
      <c r="AM2" s="43"/>
      <c r="AN2" s="42"/>
      <c r="AO2" s="42"/>
      <c r="AP2" s="41"/>
      <c r="AQ2" s="41"/>
      <c r="AR2" s="41"/>
      <c r="AS2" s="41"/>
      <c r="AT2" s="40" t="s">
        <v>19</v>
      </c>
      <c r="AU2" s="44" t="s">
        <v>20</v>
      </c>
    </row>
    <row r="3" spans="1:52" s="52" customFormat="1" x14ac:dyDescent="0.3">
      <c r="A3" s="46">
        <v>45267</v>
      </c>
      <c r="B3" s="47"/>
      <c r="C3" s="48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8"/>
      <c r="Q3" s="48"/>
      <c r="R3" s="48"/>
      <c r="S3" s="48"/>
      <c r="T3" s="50"/>
      <c r="U3" s="48"/>
      <c r="V3" s="51"/>
      <c r="W3" s="51"/>
      <c r="X3" s="51"/>
      <c r="Y3" s="51"/>
      <c r="Z3" s="51"/>
      <c r="AA3" s="51"/>
      <c r="AB3" s="51"/>
      <c r="AC3" s="51"/>
      <c r="AD3" s="48"/>
      <c r="AE3" s="48"/>
      <c r="AF3" s="48"/>
      <c r="AG3" s="48"/>
      <c r="AH3" s="48"/>
      <c r="AI3" s="49"/>
      <c r="AJ3" s="49"/>
      <c r="AK3" s="49"/>
      <c r="AL3" s="49"/>
      <c r="AM3" s="49"/>
      <c r="AN3" s="49"/>
      <c r="AO3" s="49"/>
      <c r="AP3" s="49"/>
      <c r="AQ3" s="49"/>
      <c r="AR3" s="49"/>
      <c r="AS3" s="49"/>
      <c r="AT3" s="49"/>
      <c r="AU3" s="48"/>
      <c r="AV3" s="48"/>
      <c r="AW3" s="48"/>
      <c r="AX3" s="48"/>
      <c r="AY3" s="51"/>
      <c r="AZ3" s="48"/>
    </row>
    <row r="4" spans="1:52" s="27" customFormat="1" x14ac:dyDescent="0.3">
      <c r="A4" s="21">
        <v>70</v>
      </c>
      <c r="B4" s="21" t="s">
        <v>26</v>
      </c>
      <c r="D4" s="23">
        <v>0.51189362724423981</v>
      </c>
      <c r="E4" s="22" t="s">
        <v>5</v>
      </c>
      <c r="F4" s="23">
        <v>1.9458304689693729E-5</v>
      </c>
      <c r="G4" s="22">
        <v>27</v>
      </c>
      <c r="H4" s="24">
        <v>9.809167126363573E-2</v>
      </c>
      <c r="I4" s="22" t="s">
        <v>5</v>
      </c>
      <c r="J4" s="24">
        <v>6.1707219722561811E-5</v>
      </c>
      <c r="K4" s="22">
        <v>28</v>
      </c>
      <c r="L4" s="23">
        <v>0.34836959806574419</v>
      </c>
      <c r="M4" s="22" t="s">
        <v>5</v>
      </c>
      <c r="N4" s="23">
        <v>1.3210267835559059E-5</v>
      </c>
      <c r="O4" s="22">
        <v>27</v>
      </c>
      <c r="P4" s="21" t="s">
        <v>12</v>
      </c>
      <c r="W4" s="32"/>
      <c r="X4" s="33"/>
    </row>
    <row r="5" spans="1:52" s="27" customFormat="1" x14ac:dyDescent="0.3">
      <c r="A5" s="21">
        <v>71</v>
      </c>
      <c r="B5" s="21" t="s">
        <v>26</v>
      </c>
      <c r="D5" s="23">
        <v>0.51191406012715535</v>
      </c>
      <c r="E5" s="22" t="s">
        <v>5</v>
      </c>
      <c r="F5" s="23">
        <v>1.4906627036246152E-5</v>
      </c>
      <c r="G5" s="22">
        <v>31</v>
      </c>
      <c r="H5" s="24">
        <v>9.7859936162511429E-2</v>
      </c>
      <c r="I5" s="22" t="s">
        <v>5</v>
      </c>
      <c r="J5" s="24">
        <v>6.2859377206264693E-5</v>
      </c>
      <c r="K5" s="22">
        <v>34</v>
      </c>
      <c r="L5" s="23">
        <v>0.34839041132152271</v>
      </c>
      <c r="M5" s="22" t="s">
        <v>5</v>
      </c>
      <c r="N5" s="23">
        <v>9.825038363737312E-6</v>
      </c>
      <c r="O5" s="22">
        <v>32</v>
      </c>
      <c r="P5" s="21" t="s">
        <v>12</v>
      </c>
      <c r="W5" s="32"/>
      <c r="X5" s="33"/>
    </row>
    <row r="6" spans="1:52" s="27" customFormat="1" x14ac:dyDescent="0.3">
      <c r="A6" s="21">
        <v>72</v>
      </c>
      <c r="B6" s="21" t="s">
        <v>26</v>
      </c>
      <c r="D6" s="23">
        <v>0.5119168823761856</v>
      </c>
      <c r="E6" s="22" t="s">
        <v>5</v>
      </c>
      <c r="F6" s="23">
        <v>1.6359978557346723E-5</v>
      </c>
      <c r="G6" s="22">
        <v>32</v>
      </c>
      <c r="H6" s="24">
        <v>9.7944658224562373E-2</v>
      </c>
      <c r="I6" s="22" t="s">
        <v>5</v>
      </c>
      <c r="J6" s="24">
        <v>6.498890614795487E-5</v>
      </c>
      <c r="K6" s="22">
        <v>34</v>
      </c>
      <c r="L6" s="23">
        <v>0.34839812378336582</v>
      </c>
      <c r="M6" s="22" t="s">
        <v>5</v>
      </c>
      <c r="N6" s="23">
        <v>1.116916762022093E-5</v>
      </c>
      <c r="O6" s="22">
        <v>33</v>
      </c>
      <c r="P6" s="21" t="s">
        <v>12</v>
      </c>
      <c r="W6" s="32"/>
      <c r="X6" s="33"/>
    </row>
    <row r="7" spans="1:52" s="27" customFormat="1" x14ac:dyDescent="0.3">
      <c r="A7" s="21">
        <v>78</v>
      </c>
      <c r="B7" s="21" t="s">
        <v>26</v>
      </c>
      <c r="D7" s="23">
        <v>0.51189310710317448</v>
      </c>
      <c r="E7" s="22" t="s">
        <v>5</v>
      </c>
      <c r="F7" s="23">
        <v>1.7951335778784739E-5</v>
      </c>
      <c r="G7" s="22">
        <v>33</v>
      </c>
      <c r="H7" s="24">
        <v>9.775609932963332E-2</v>
      </c>
      <c r="I7" s="22" t="s">
        <v>5</v>
      </c>
      <c r="J7" s="24">
        <v>6.9221509418587696E-5</v>
      </c>
      <c r="K7" s="22">
        <v>34</v>
      </c>
      <c r="L7" s="23">
        <v>0.34839688404711028</v>
      </c>
      <c r="M7" s="22" t="s">
        <v>5</v>
      </c>
      <c r="N7" s="23">
        <v>1.007084394959225E-5</v>
      </c>
      <c r="O7" s="22">
        <v>32</v>
      </c>
      <c r="P7" s="21" t="s">
        <v>12</v>
      </c>
      <c r="T7" s="29"/>
      <c r="W7" s="32"/>
      <c r="X7" s="33"/>
    </row>
    <row r="8" spans="1:52" s="27" customFormat="1" x14ac:dyDescent="0.3">
      <c r="A8" s="21">
        <v>79</v>
      </c>
      <c r="B8" s="21" t="s">
        <v>26</v>
      </c>
      <c r="D8" s="23">
        <v>0.51192412366049689</v>
      </c>
      <c r="E8" s="22" t="s">
        <v>5</v>
      </c>
      <c r="F8" s="23">
        <v>1.9541575166737576E-5</v>
      </c>
      <c r="G8" s="22">
        <v>32</v>
      </c>
      <c r="H8" s="24">
        <v>9.7713154684579223E-2</v>
      </c>
      <c r="I8" s="22" t="s">
        <v>5</v>
      </c>
      <c r="J8" s="24">
        <v>5.7051070522965546E-5</v>
      </c>
      <c r="K8" s="22">
        <v>33</v>
      </c>
      <c r="L8" s="23">
        <v>0.34839510765522624</v>
      </c>
      <c r="M8" s="22" t="s">
        <v>5</v>
      </c>
      <c r="N8" s="23">
        <v>9.4894660094279069E-6</v>
      </c>
      <c r="O8" s="22">
        <v>32</v>
      </c>
      <c r="P8" s="21" t="s">
        <v>12</v>
      </c>
      <c r="T8" s="29"/>
      <c r="W8" s="32"/>
      <c r="X8" s="33"/>
    </row>
    <row r="9" spans="1:52" s="27" customFormat="1" x14ac:dyDescent="0.3">
      <c r="A9" s="21">
        <v>86</v>
      </c>
      <c r="B9" s="21" t="s">
        <v>26</v>
      </c>
      <c r="D9" s="23">
        <v>0.51189108766487823</v>
      </c>
      <c r="E9" s="22" t="s">
        <v>5</v>
      </c>
      <c r="F9" s="23">
        <v>2.1420950045541655E-5</v>
      </c>
      <c r="G9" s="22">
        <v>33</v>
      </c>
      <c r="H9" s="24">
        <v>9.7720944943499408E-2</v>
      </c>
      <c r="I9" s="22" t="s">
        <v>5</v>
      </c>
      <c r="J9" s="24">
        <v>7.5816785277393452E-5</v>
      </c>
      <c r="K9" s="22">
        <v>34</v>
      </c>
      <c r="L9" s="23">
        <v>0.3483945777842386</v>
      </c>
      <c r="M9" s="22" t="s">
        <v>5</v>
      </c>
      <c r="N9" s="23">
        <v>1.1367549076984609E-5</v>
      </c>
      <c r="O9" s="22">
        <v>33</v>
      </c>
      <c r="P9" s="21" t="s">
        <v>12</v>
      </c>
      <c r="W9" s="59"/>
      <c r="X9" s="60"/>
      <c r="Y9" s="32"/>
    </row>
    <row r="10" spans="1:52" s="27" customFormat="1" x14ac:dyDescent="0.3">
      <c r="A10" s="21">
        <v>87</v>
      </c>
      <c r="B10" s="21" t="s">
        <v>26</v>
      </c>
      <c r="D10" s="23">
        <v>0.51191321015238733</v>
      </c>
      <c r="E10" s="22" t="s">
        <v>5</v>
      </c>
      <c r="F10" s="23">
        <v>1.4731502778367872E-5</v>
      </c>
      <c r="G10" s="22">
        <v>31</v>
      </c>
      <c r="H10" s="24">
        <v>9.7858382916111583E-2</v>
      </c>
      <c r="I10" s="22" t="s">
        <v>5</v>
      </c>
      <c r="J10" s="24">
        <v>5.7916478363762202E-5</v>
      </c>
      <c r="K10" s="22">
        <v>34</v>
      </c>
      <c r="L10" s="23">
        <v>0.34839039436705299</v>
      </c>
      <c r="M10" s="22" t="s">
        <v>5</v>
      </c>
      <c r="N10" s="23">
        <v>1.3488342441140853E-5</v>
      </c>
      <c r="O10" s="22">
        <v>33</v>
      </c>
      <c r="P10" s="21" t="s">
        <v>12</v>
      </c>
      <c r="W10" s="59"/>
      <c r="X10" s="60"/>
      <c r="Y10" s="32"/>
    </row>
    <row r="11" spans="1:52" s="27" customFormat="1" x14ac:dyDescent="0.3">
      <c r="A11" s="21">
        <v>94</v>
      </c>
      <c r="B11" s="21" t="s">
        <v>26</v>
      </c>
      <c r="D11" s="23">
        <v>0.51190676126778656</v>
      </c>
      <c r="E11" s="22" t="s">
        <v>5</v>
      </c>
      <c r="F11" s="23">
        <v>1.8966719611663628E-5</v>
      </c>
      <c r="G11" s="22">
        <v>33</v>
      </c>
      <c r="H11" s="24">
        <v>9.7760180650538694E-2</v>
      </c>
      <c r="I11" s="22" t="s">
        <v>5</v>
      </c>
      <c r="J11" s="24">
        <v>6.2256522132283978E-5</v>
      </c>
      <c r="K11" s="22">
        <v>34</v>
      </c>
      <c r="L11" s="23">
        <v>0.34839003208497943</v>
      </c>
      <c r="M11" s="22" t="s">
        <v>5</v>
      </c>
      <c r="N11" s="23">
        <v>9.7531035881825192E-6</v>
      </c>
      <c r="O11" s="22">
        <v>31</v>
      </c>
      <c r="P11" s="21" t="s">
        <v>12</v>
      </c>
      <c r="W11" s="59"/>
      <c r="X11" s="60"/>
      <c r="Y11" s="32"/>
    </row>
    <row r="12" spans="1:52" s="27" customFormat="1" x14ac:dyDescent="0.3">
      <c r="A12" s="21">
        <v>95</v>
      </c>
      <c r="B12" s="21" t="s">
        <v>26</v>
      </c>
      <c r="D12" s="23">
        <v>0.51191623291089017</v>
      </c>
      <c r="E12" s="22" t="s">
        <v>5</v>
      </c>
      <c r="F12" s="23">
        <v>2.00549389213822E-5</v>
      </c>
      <c r="G12" s="22">
        <v>33</v>
      </c>
      <c r="H12" s="24">
        <v>9.7882645032836377E-2</v>
      </c>
      <c r="I12" s="22" t="s">
        <v>5</v>
      </c>
      <c r="J12" s="24">
        <v>4.3419161060074361E-5</v>
      </c>
      <c r="K12" s="22">
        <v>32</v>
      </c>
      <c r="L12" s="23">
        <v>0.34839131319521177</v>
      </c>
      <c r="M12" s="22" t="s">
        <v>5</v>
      </c>
      <c r="N12" s="23">
        <v>9.8216504661643685E-6</v>
      </c>
      <c r="O12" s="22">
        <v>33</v>
      </c>
      <c r="P12" s="21" t="s">
        <v>12</v>
      </c>
      <c r="T12" s="29"/>
      <c r="W12" s="32"/>
      <c r="X12" s="33"/>
    </row>
    <row r="13" spans="1:52" s="57" customFormat="1" x14ac:dyDescent="0.3">
      <c r="A13" s="53"/>
      <c r="B13" s="53"/>
      <c r="C13" s="54" t="s">
        <v>21</v>
      </c>
      <c r="D13" s="55">
        <v>0.51190767694524386</v>
      </c>
      <c r="E13" s="55"/>
      <c r="F13" s="55"/>
      <c r="G13" s="55"/>
      <c r="H13" s="55">
        <v>9.7843074800878671E-2</v>
      </c>
      <c r="I13" s="55"/>
      <c r="J13" s="55"/>
      <c r="K13" s="55"/>
      <c r="L13" s="55">
        <v>0.3483907158116058</v>
      </c>
      <c r="M13" s="55"/>
      <c r="N13" s="55"/>
      <c r="O13" s="56"/>
      <c r="P13" s="53"/>
      <c r="W13" s="64"/>
      <c r="X13" s="65"/>
    </row>
    <row r="14" spans="1:52" s="57" customFormat="1" x14ac:dyDescent="0.3">
      <c r="A14" s="53"/>
      <c r="B14" s="53"/>
      <c r="C14" s="54" t="s">
        <v>22</v>
      </c>
      <c r="D14" s="55">
        <v>2.4346636591845885E-5</v>
      </c>
      <c r="E14" s="55"/>
      <c r="F14" s="55"/>
      <c r="G14" s="55"/>
      <c r="H14" s="55">
        <v>2.4539249363986698E-4</v>
      </c>
      <c r="I14" s="55"/>
      <c r="J14" s="55"/>
      <c r="K14" s="55"/>
      <c r="L14" s="55">
        <v>1.6942666233476361E-5</v>
      </c>
      <c r="M14" s="55"/>
      <c r="N14" s="55"/>
      <c r="O14" s="56"/>
      <c r="P14" s="53"/>
      <c r="W14" s="64"/>
      <c r="X14" s="65"/>
    </row>
    <row r="15" spans="1:52" s="57" customFormat="1" x14ac:dyDescent="0.3">
      <c r="A15" s="53"/>
      <c r="B15" s="53"/>
      <c r="C15" s="54" t="s">
        <v>23</v>
      </c>
      <c r="D15" s="120">
        <v>47.560600648015132</v>
      </c>
      <c r="E15" s="120" t="s">
        <v>24</v>
      </c>
      <c r="F15" s="120"/>
      <c r="G15" s="120"/>
      <c r="H15" s="121">
        <v>0.25080210749638387</v>
      </c>
      <c r="I15" s="121" t="s">
        <v>25</v>
      </c>
      <c r="J15" s="122"/>
      <c r="K15" s="56"/>
      <c r="L15" s="120">
        <v>48.631221971592957</v>
      </c>
      <c r="M15" s="120" t="s">
        <v>24</v>
      </c>
      <c r="N15" s="55"/>
      <c r="O15" s="56"/>
      <c r="P15" s="53"/>
      <c r="W15" s="64"/>
      <c r="X15" s="65"/>
    </row>
    <row r="16" spans="1:52" s="52" customFormat="1" x14ac:dyDescent="0.3">
      <c r="A16" s="46">
        <v>45268</v>
      </c>
      <c r="B16" s="123"/>
      <c r="C16" s="123"/>
      <c r="D16" s="124"/>
      <c r="E16" s="124"/>
      <c r="F16" s="124"/>
      <c r="G16" s="124"/>
      <c r="H16" s="125"/>
      <c r="I16" s="125"/>
      <c r="J16" s="126"/>
      <c r="K16" s="127"/>
      <c r="L16" s="124"/>
      <c r="M16" s="124"/>
      <c r="N16" s="128"/>
      <c r="O16" s="127"/>
      <c r="P16" s="123"/>
      <c r="W16" s="129"/>
      <c r="X16" s="130"/>
    </row>
    <row r="17" spans="1:25" s="27" customFormat="1" x14ac:dyDescent="0.3">
      <c r="A17" s="21">
        <v>92</v>
      </c>
      <c r="B17" s="21" t="s">
        <v>26</v>
      </c>
      <c r="D17" s="23">
        <v>0.51189233715353244</v>
      </c>
      <c r="E17" s="22" t="s">
        <v>5</v>
      </c>
      <c r="F17" s="23">
        <v>1.8270443348539358E-5</v>
      </c>
      <c r="G17" s="22">
        <v>33</v>
      </c>
      <c r="H17" s="24">
        <v>9.6740838445390748E-2</v>
      </c>
      <c r="I17" s="22" t="s">
        <v>5</v>
      </c>
      <c r="J17" s="24">
        <v>8.7265008467905466E-5</v>
      </c>
      <c r="K17" s="22">
        <v>34</v>
      </c>
      <c r="L17" s="23">
        <v>0.34840660984802407</v>
      </c>
      <c r="M17" s="22" t="s">
        <v>5</v>
      </c>
      <c r="N17" s="23">
        <v>9.8841649727095321E-6</v>
      </c>
      <c r="O17" s="22">
        <v>33</v>
      </c>
      <c r="P17" s="21" t="s">
        <v>12</v>
      </c>
      <c r="U17" s="21"/>
      <c r="X17" s="32"/>
      <c r="Y17" s="29"/>
    </row>
    <row r="18" spans="1:25" s="27" customFormat="1" x14ac:dyDescent="0.3">
      <c r="A18" s="21">
        <v>93</v>
      </c>
      <c r="B18" s="21" t="s">
        <v>26</v>
      </c>
      <c r="D18" s="23">
        <v>0.51190237529628235</v>
      </c>
      <c r="E18" s="22" t="s">
        <v>5</v>
      </c>
      <c r="F18" s="23">
        <v>2.4863730980551658E-5</v>
      </c>
      <c r="G18" s="22">
        <v>32</v>
      </c>
      <c r="H18" s="24">
        <v>9.6829401922882183E-2</v>
      </c>
      <c r="I18" s="22" t="s">
        <v>5</v>
      </c>
      <c r="J18" s="24">
        <v>9.0622939112830077E-5</v>
      </c>
      <c r="K18" s="22">
        <v>32</v>
      </c>
      <c r="L18" s="23">
        <v>0.34843038437807661</v>
      </c>
      <c r="M18" s="22" t="s">
        <v>5</v>
      </c>
      <c r="N18" s="23">
        <v>1.1552581754315272E-5</v>
      </c>
      <c r="O18" s="22">
        <v>31</v>
      </c>
      <c r="P18" s="21" t="s">
        <v>12</v>
      </c>
      <c r="U18" s="21"/>
      <c r="X18" s="32"/>
      <c r="Y18" s="29"/>
    </row>
    <row r="19" spans="1:25" s="27" customFormat="1" x14ac:dyDescent="0.3">
      <c r="A19" s="21">
        <v>94</v>
      </c>
      <c r="B19" s="21" t="s">
        <v>26</v>
      </c>
      <c r="D19" s="23">
        <v>0.51189727087734938</v>
      </c>
      <c r="E19" s="22" t="s">
        <v>5</v>
      </c>
      <c r="F19" s="23">
        <v>2.1182613273247115E-5</v>
      </c>
      <c r="G19" s="22">
        <v>32</v>
      </c>
      <c r="H19" s="24">
        <v>9.6977088773635853E-2</v>
      </c>
      <c r="I19" s="22" t="s">
        <v>5</v>
      </c>
      <c r="J19" s="24">
        <v>1.057219903148539E-4</v>
      </c>
      <c r="K19" s="22">
        <v>34</v>
      </c>
      <c r="L19" s="23">
        <v>0.34841549725507021</v>
      </c>
      <c r="M19" s="22" t="s">
        <v>5</v>
      </c>
      <c r="N19" s="23">
        <v>1.158048876965522E-5</v>
      </c>
      <c r="O19" s="22">
        <v>33</v>
      </c>
      <c r="P19" s="21" t="s">
        <v>12</v>
      </c>
      <c r="U19" s="21"/>
      <c r="X19" s="32"/>
      <c r="Y19" s="29"/>
    </row>
    <row r="20" spans="1:25" s="27" customFormat="1" x14ac:dyDescent="0.3">
      <c r="A20" s="21">
        <v>103</v>
      </c>
      <c r="B20" s="21" t="s">
        <v>26</v>
      </c>
      <c r="D20" s="23">
        <v>0.51191438061946104</v>
      </c>
      <c r="E20" s="22" t="s">
        <v>5</v>
      </c>
      <c r="F20" s="23">
        <v>1.6786375671491777E-5</v>
      </c>
      <c r="G20" s="22">
        <v>31</v>
      </c>
      <c r="H20" s="24">
        <v>9.7015047220622014E-2</v>
      </c>
      <c r="I20" s="22" t="s">
        <v>5</v>
      </c>
      <c r="J20" s="24">
        <v>9.4203645173381549E-5</v>
      </c>
      <c r="K20" s="22">
        <v>34</v>
      </c>
      <c r="L20" s="23">
        <v>0.34843320172313968</v>
      </c>
      <c r="M20" s="22" t="s">
        <v>5</v>
      </c>
      <c r="N20" s="23">
        <v>1.1814387041345045E-5</v>
      </c>
      <c r="O20" s="22">
        <v>33</v>
      </c>
      <c r="P20" s="21" t="s">
        <v>12</v>
      </c>
      <c r="U20" s="21"/>
      <c r="X20" s="32"/>
      <c r="Y20" s="29"/>
    </row>
    <row r="21" spans="1:25" s="27" customFormat="1" x14ac:dyDescent="0.3">
      <c r="A21" s="21">
        <v>104</v>
      </c>
      <c r="B21" s="21" t="s">
        <v>26</v>
      </c>
      <c r="D21" s="23">
        <v>0.51190706139983266</v>
      </c>
      <c r="E21" s="22" t="s">
        <v>5</v>
      </c>
      <c r="F21" s="23">
        <v>1.3362657814856777E-5</v>
      </c>
      <c r="G21" s="22">
        <v>33</v>
      </c>
      <c r="H21" s="24">
        <v>9.6760459703784843E-2</v>
      </c>
      <c r="I21" s="22" t="s">
        <v>5</v>
      </c>
      <c r="J21" s="24">
        <v>9.6228070696423353E-5</v>
      </c>
      <c r="K21" s="22">
        <v>35</v>
      </c>
      <c r="L21" s="23">
        <v>0.34840896265777965</v>
      </c>
      <c r="M21" s="22" t="s">
        <v>5</v>
      </c>
      <c r="N21" s="23">
        <v>9.9079069400305531E-6</v>
      </c>
      <c r="O21" s="22">
        <v>35</v>
      </c>
      <c r="P21" s="21" t="s">
        <v>12</v>
      </c>
      <c r="U21" s="21"/>
      <c r="X21" s="32"/>
      <c r="Y21" s="29"/>
    </row>
    <row r="22" spans="1:25" s="27" customFormat="1" x14ac:dyDescent="0.3">
      <c r="A22" s="21">
        <v>105</v>
      </c>
      <c r="B22" s="21" t="s">
        <v>26</v>
      </c>
      <c r="D22" s="23">
        <v>0.51191086935513574</v>
      </c>
      <c r="E22" s="22" t="s">
        <v>5</v>
      </c>
      <c r="F22" s="23">
        <v>2.1944150931968142E-5</v>
      </c>
      <c r="G22" s="22">
        <v>33</v>
      </c>
      <c r="H22" s="24">
        <v>9.6725133859607765E-2</v>
      </c>
      <c r="I22" s="22" t="s">
        <v>5</v>
      </c>
      <c r="J22" s="24">
        <v>8.7324791773841389E-5</v>
      </c>
      <c r="K22" s="22">
        <v>34</v>
      </c>
      <c r="L22" s="23">
        <v>0.34841484372419473</v>
      </c>
      <c r="M22" s="22" t="s">
        <v>5</v>
      </c>
      <c r="N22" s="23">
        <v>8.3043325631900233E-6</v>
      </c>
      <c r="O22" s="22">
        <v>32</v>
      </c>
      <c r="P22" s="21" t="s">
        <v>12</v>
      </c>
      <c r="U22" s="21"/>
      <c r="X22" s="32"/>
      <c r="Y22" s="29"/>
    </row>
    <row r="23" spans="1:25" s="66" customFormat="1" x14ac:dyDescent="0.3">
      <c r="A23" s="54"/>
      <c r="B23" s="54"/>
      <c r="C23" s="54" t="s">
        <v>21</v>
      </c>
      <c r="D23" s="68">
        <f>AVERAGE(D17:D22)</f>
        <v>0.51190404911693221</v>
      </c>
      <c r="E23" s="68"/>
      <c r="F23" s="68"/>
      <c r="G23" s="68"/>
      <c r="H23" s="68">
        <f>AVERAGE(H17:H22)</f>
        <v>9.6841328320987227E-2</v>
      </c>
      <c r="I23" s="68"/>
      <c r="J23" s="68"/>
      <c r="K23" s="68"/>
      <c r="L23" s="68">
        <f>AVERAGE(L17:L22)</f>
        <v>0.34841824993104753</v>
      </c>
      <c r="M23" s="68"/>
      <c r="N23" s="69"/>
      <c r="U23" s="54"/>
      <c r="X23" s="70"/>
      <c r="Y23" s="67"/>
    </row>
    <row r="24" spans="1:25" s="66" customFormat="1" x14ac:dyDescent="0.3">
      <c r="C24" s="54" t="s">
        <v>22</v>
      </c>
      <c r="D24" s="68">
        <f>2*_xlfn.STDEV.S(D17:D22)</f>
        <v>1.6691212922164871E-5</v>
      </c>
      <c r="E24" s="68"/>
      <c r="F24" s="68"/>
      <c r="G24" s="68"/>
      <c r="H24" s="68">
        <f>2*_xlfn.STDEV.S(H17:H22)</f>
        <v>2.5122180919072429E-4</v>
      </c>
      <c r="I24" s="68"/>
      <c r="J24" s="68"/>
      <c r="K24" s="68"/>
      <c r="L24" s="68">
        <f>2*_xlfn.STDEV.S(L17:L22)</f>
        <v>2.2121940948730022E-5</v>
      </c>
      <c r="M24" s="68"/>
      <c r="X24" s="70"/>
      <c r="Y24" s="67"/>
    </row>
    <row r="25" spans="1:25" s="66" customFormat="1" x14ac:dyDescent="0.3">
      <c r="C25" s="54" t="s">
        <v>23</v>
      </c>
      <c r="D25" s="71">
        <f>D24/D23*1000000</f>
        <v>32.606135761102692</v>
      </c>
      <c r="E25" s="71" t="s">
        <v>24</v>
      </c>
      <c r="F25" s="71"/>
      <c r="G25" s="71"/>
      <c r="H25" s="72">
        <f>H24/H23*100</f>
        <v>0.25941590594258723</v>
      </c>
      <c r="I25" s="72" t="s">
        <v>25</v>
      </c>
      <c r="J25" s="73"/>
      <c r="K25" s="69"/>
      <c r="L25" s="71">
        <f>L24/L23*1000000</f>
        <v>63.492486266457014</v>
      </c>
      <c r="M25" s="71" t="s">
        <v>24</v>
      </c>
      <c r="X25" s="70"/>
      <c r="Y25" s="67"/>
    </row>
    <row r="26" spans="1:25" s="27" customFormat="1" x14ac:dyDescent="0.3">
      <c r="A26" s="21">
        <v>109</v>
      </c>
      <c r="B26" s="21" t="s">
        <v>26</v>
      </c>
      <c r="D26" s="23">
        <v>0.51192034446109891</v>
      </c>
      <c r="E26" s="22" t="s">
        <v>5</v>
      </c>
      <c r="F26" s="23">
        <v>1.9860217459806936E-5</v>
      </c>
      <c r="G26" s="22">
        <v>32</v>
      </c>
      <c r="H26" s="24">
        <v>9.6824333969416601E-2</v>
      </c>
      <c r="I26" s="22" t="s">
        <v>5</v>
      </c>
      <c r="J26" s="24">
        <v>1.0290927404999941E-4</v>
      </c>
      <c r="K26" s="22">
        <v>35</v>
      </c>
      <c r="L26" s="23">
        <v>0.34840915823928625</v>
      </c>
      <c r="M26" s="22" t="s">
        <v>5</v>
      </c>
      <c r="N26" s="23">
        <v>9.3190137261982498E-6</v>
      </c>
      <c r="O26" s="22">
        <v>33</v>
      </c>
      <c r="P26" s="21" t="s">
        <v>12</v>
      </c>
      <c r="X26" s="32"/>
      <c r="Y26" s="29"/>
    </row>
    <row r="27" spans="1:25" s="27" customFormat="1" x14ac:dyDescent="0.3">
      <c r="A27" s="21">
        <v>110</v>
      </c>
      <c r="B27" s="21" t="s">
        <v>26</v>
      </c>
      <c r="D27" s="23">
        <v>0.51192287979974982</v>
      </c>
      <c r="E27" s="22" t="s">
        <v>5</v>
      </c>
      <c r="F27" s="23">
        <v>1.6267039534405482E-5</v>
      </c>
      <c r="G27" s="22">
        <v>33</v>
      </c>
      <c r="H27" s="24">
        <v>9.6830333534696847E-2</v>
      </c>
      <c r="I27" s="22" t="s">
        <v>5</v>
      </c>
      <c r="J27" s="24">
        <v>1.054824777102318E-4</v>
      </c>
      <c r="K27" s="22">
        <v>34</v>
      </c>
      <c r="L27" s="23">
        <v>0.34840474958836343</v>
      </c>
      <c r="M27" s="22" t="s">
        <v>5</v>
      </c>
      <c r="N27" s="23">
        <v>1.2561282415024018E-5</v>
      </c>
      <c r="O27" s="22">
        <v>33</v>
      </c>
      <c r="P27" s="21" t="s">
        <v>12</v>
      </c>
      <c r="X27" s="32"/>
      <c r="Y27" s="29"/>
    </row>
    <row r="28" spans="1:25" s="27" customFormat="1" x14ac:dyDescent="0.3">
      <c r="A28" s="21">
        <v>119</v>
      </c>
      <c r="B28" s="21" t="s">
        <v>26</v>
      </c>
      <c r="D28" s="23">
        <v>0.51190263237238576</v>
      </c>
      <c r="E28" s="22" t="s">
        <v>5</v>
      </c>
      <c r="F28" s="23">
        <v>1.8193741554069327E-5</v>
      </c>
      <c r="G28" s="22">
        <v>31</v>
      </c>
      <c r="H28" s="24">
        <v>9.6778909909427363E-2</v>
      </c>
      <c r="I28" s="22" t="s">
        <v>5</v>
      </c>
      <c r="J28" s="24">
        <v>9.0802233326710982E-5</v>
      </c>
      <c r="K28" s="22">
        <v>33</v>
      </c>
      <c r="L28" s="23">
        <v>0.34845474139278604</v>
      </c>
      <c r="M28" s="22" t="s">
        <v>5</v>
      </c>
      <c r="N28" s="23">
        <v>1.0970041069614345E-5</v>
      </c>
      <c r="O28" s="22">
        <v>32</v>
      </c>
      <c r="P28" s="21" t="s">
        <v>12</v>
      </c>
      <c r="X28" s="32"/>
      <c r="Y28" s="29"/>
    </row>
    <row r="29" spans="1:25" s="27" customFormat="1" x14ac:dyDescent="0.3">
      <c r="A29" s="21">
        <v>120</v>
      </c>
      <c r="B29" s="21" t="s">
        <v>26</v>
      </c>
      <c r="D29" s="23">
        <v>0.5119140997710645</v>
      </c>
      <c r="E29" s="22" t="s">
        <v>5</v>
      </c>
      <c r="F29" s="23">
        <v>2.2169791163348164E-5</v>
      </c>
      <c r="G29" s="22">
        <v>32</v>
      </c>
      <c r="H29" s="24">
        <v>9.6810249211919455E-2</v>
      </c>
      <c r="I29" s="22" t="s">
        <v>5</v>
      </c>
      <c r="J29" s="24">
        <v>1.2164580970291978E-4</v>
      </c>
      <c r="K29" s="22">
        <v>34</v>
      </c>
      <c r="L29" s="23">
        <v>0.34842358377010163</v>
      </c>
      <c r="M29" s="22" t="s">
        <v>5</v>
      </c>
      <c r="N29" s="23">
        <v>1.4031225407946602E-5</v>
      </c>
      <c r="O29" s="22">
        <v>34</v>
      </c>
      <c r="P29" s="21" t="s">
        <v>12</v>
      </c>
      <c r="U29" s="21"/>
      <c r="X29" s="32"/>
      <c r="Y29" s="29"/>
    </row>
    <row r="30" spans="1:25" s="27" customFormat="1" x14ac:dyDescent="0.3">
      <c r="A30" s="21">
        <v>121</v>
      </c>
      <c r="B30" s="21" t="s">
        <v>26</v>
      </c>
      <c r="D30" s="23">
        <v>0.51191101412274531</v>
      </c>
      <c r="E30" s="22" t="s">
        <v>5</v>
      </c>
      <c r="F30" s="23">
        <v>1.5540626248524982E-5</v>
      </c>
      <c r="G30" s="22">
        <v>30</v>
      </c>
      <c r="H30" s="24">
        <v>9.6780308316180716E-2</v>
      </c>
      <c r="I30" s="22" t="s">
        <v>5</v>
      </c>
      <c r="J30" s="24">
        <v>1.0814504283105151E-4</v>
      </c>
      <c r="K30" s="22">
        <v>32</v>
      </c>
      <c r="L30" s="23">
        <v>0.34844606638335773</v>
      </c>
      <c r="M30" s="22" t="s">
        <v>5</v>
      </c>
      <c r="N30" s="23">
        <v>1.4773141969756771E-5</v>
      </c>
      <c r="O30" s="22">
        <v>32</v>
      </c>
      <c r="P30" s="21" t="s">
        <v>12</v>
      </c>
      <c r="U30" s="21"/>
      <c r="X30" s="32"/>
      <c r="Y30" s="29"/>
    </row>
    <row r="31" spans="1:25" s="66" customFormat="1" x14ac:dyDescent="0.3">
      <c r="A31" s="54"/>
      <c r="B31" s="54"/>
      <c r="C31" s="54" t="s">
        <v>21</v>
      </c>
      <c r="D31" s="68">
        <f>AVERAGE(D26:D30)</f>
        <v>0.51191419410540884</v>
      </c>
      <c r="E31" s="68"/>
      <c r="F31" s="68"/>
      <c r="G31" s="68"/>
      <c r="H31" s="55">
        <v>9.6804826988328194E-2</v>
      </c>
      <c r="I31" s="55"/>
      <c r="J31" s="55"/>
      <c r="K31" s="55"/>
      <c r="L31" s="55">
        <v>0.34842765987477897</v>
      </c>
      <c r="M31" s="55"/>
      <c r="N31" s="68"/>
      <c r="O31" s="69"/>
      <c r="U31" s="54"/>
      <c r="X31" s="67"/>
      <c r="Y31" s="67"/>
    </row>
    <row r="32" spans="1:25" s="66" customFormat="1" x14ac:dyDescent="0.3">
      <c r="A32" s="54"/>
      <c r="B32" s="54"/>
      <c r="C32" s="54" t="s">
        <v>22</v>
      </c>
      <c r="D32" s="68">
        <f>2*_xlfn.STDEV.S(D26:D30)</f>
        <v>1.6033184976952582E-5</v>
      </c>
      <c r="E32" s="68"/>
      <c r="F32" s="68"/>
      <c r="G32" s="68"/>
      <c r="H32" s="55">
        <v>4.8304937533763091E-5</v>
      </c>
      <c r="I32" s="55"/>
      <c r="J32" s="55"/>
      <c r="K32" s="55"/>
      <c r="L32" s="55">
        <v>4.4226853206116848E-5</v>
      </c>
      <c r="M32" s="55"/>
      <c r="N32" s="68"/>
      <c r="O32" s="69"/>
      <c r="U32" s="54"/>
      <c r="X32" s="67"/>
      <c r="Y32" s="67"/>
    </row>
    <row r="33" spans="1:52" s="66" customFormat="1" x14ac:dyDescent="0.3">
      <c r="A33" s="54"/>
      <c r="B33" s="54"/>
      <c r="C33" s="54" t="s">
        <v>23</v>
      </c>
      <c r="D33" s="71">
        <f>D32/D31*1000000</f>
        <v>31.320063326181515</v>
      </c>
      <c r="E33" s="71" t="s">
        <v>24</v>
      </c>
      <c r="F33" s="71"/>
      <c r="G33" s="71"/>
      <c r="H33" s="121">
        <v>4.989930671492987E-2</v>
      </c>
      <c r="I33" s="121" t="s">
        <v>25</v>
      </c>
      <c r="J33" s="122"/>
      <c r="K33" s="56"/>
      <c r="L33" s="120">
        <v>126.93267010435247</v>
      </c>
      <c r="M33" s="120" t="s">
        <v>24</v>
      </c>
      <c r="N33" s="68"/>
      <c r="O33" s="69"/>
      <c r="U33" s="54"/>
      <c r="X33" s="67"/>
      <c r="Y33" s="67"/>
    </row>
    <row r="34" spans="1:52" s="52" customFormat="1" x14ac:dyDescent="0.3">
      <c r="A34" s="46">
        <v>45363</v>
      </c>
      <c r="B34" s="123"/>
      <c r="C34" s="123"/>
      <c r="D34" s="124"/>
      <c r="E34" s="124"/>
      <c r="F34" s="124"/>
      <c r="G34" s="124"/>
      <c r="H34" s="125"/>
      <c r="I34" s="125"/>
      <c r="J34" s="126"/>
      <c r="K34" s="127"/>
      <c r="L34" s="124"/>
      <c r="M34" s="124"/>
      <c r="N34" s="128"/>
      <c r="O34" s="127"/>
      <c r="P34" s="123"/>
      <c r="W34" s="129"/>
      <c r="X34" s="130"/>
    </row>
    <row r="35" spans="1:52" s="27" customFormat="1" x14ac:dyDescent="0.3">
      <c r="A35" s="21">
        <v>115</v>
      </c>
      <c r="B35" s="21" t="s">
        <v>26</v>
      </c>
      <c r="D35" s="23">
        <v>0.51191318616384329</v>
      </c>
      <c r="E35" s="22" t="s">
        <v>5</v>
      </c>
      <c r="F35" s="23">
        <v>3.2828665354690897E-5</v>
      </c>
      <c r="G35" s="22">
        <v>50</v>
      </c>
      <c r="H35" s="24">
        <v>9.1213242874805811E-2</v>
      </c>
      <c r="I35" s="22" t="s">
        <v>5</v>
      </c>
      <c r="J35" s="24">
        <v>6.8711150810621987E-4</v>
      </c>
      <c r="K35" s="22">
        <v>50</v>
      </c>
      <c r="L35" s="23">
        <v>0.34840004885012332</v>
      </c>
      <c r="M35" s="22" t="s">
        <v>5</v>
      </c>
      <c r="N35" s="23">
        <v>2.2847343896062882E-5</v>
      </c>
      <c r="O35" s="22">
        <v>51</v>
      </c>
      <c r="P35" s="21" t="s">
        <v>11</v>
      </c>
      <c r="V35" s="32"/>
      <c r="W35" s="33"/>
    </row>
    <row r="36" spans="1:52" s="27" customFormat="1" x14ac:dyDescent="0.3">
      <c r="A36" s="21">
        <v>116</v>
      </c>
      <c r="B36" s="21" t="s">
        <v>26</v>
      </c>
      <c r="D36" s="23">
        <v>0.51196917957267618</v>
      </c>
      <c r="E36" s="22" t="s">
        <v>5</v>
      </c>
      <c r="F36" s="23">
        <v>2.8318074807014128E-5</v>
      </c>
      <c r="G36" s="22">
        <v>37</v>
      </c>
      <c r="H36" s="24">
        <v>9.4003933969779976E-2</v>
      </c>
      <c r="I36" s="22" t="s">
        <v>5</v>
      </c>
      <c r="J36" s="24">
        <v>9.912022739947734E-5</v>
      </c>
      <c r="K36" s="22">
        <v>38</v>
      </c>
      <c r="L36" s="23">
        <v>0.3484068700410119</v>
      </c>
      <c r="M36" s="22" t="s">
        <v>5</v>
      </c>
      <c r="N36" s="23">
        <v>1.5833557552764807E-5</v>
      </c>
      <c r="O36" s="22">
        <v>38</v>
      </c>
      <c r="P36" s="21" t="s">
        <v>11</v>
      </c>
      <c r="V36" s="32"/>
      <c r="W36" s="33"/>
    </row>
    <row r="37" spans="1:52" s="27" customFormat="1" x14ac:dyDescent="0.3">
      <c r="A37" s="21">
        <v>117</v>
      </c>
      <c r="B37" s="21" t="s">
        <v>26</v>
      </c>
      <c r="D37" s="23">
        <v>0.51193635032498097</v>
      </c>
      <c r="E37" s="22" t="s">
        <v>5</v>
      </c>
      <c r="F37" s="23">
        <v>3.0538944975159996E-5</v>
      </c>
      <c r="G37" s="22">
        <v>46</v>
      </c>
      <c r="H37" s="24">
        <v>9.3653812877456125E-2</v>
      </c>
      <c r="I37" s="22" t="s">
        <v>5</v>
      </c>
      <c r="J37" s="24">
        <v>1.8272980572843126E-4</v>
      </c>
      <c r="K37" s="22">
        <v>49</v>
      </c>
      <c r="L37" s="23">
        <v>0.34839863710877922</v>
      </c>
      <c r="M37" s="22" t="s">
        <v>5</v>
      </c>
      <c r="N37" s="23">
        <v>1.9196799194187944E-5</v>
      </c>
      <c r="O37" s="22">
        <v>48</v>
      </c>
      <c r="P37" s="21" t="s">
        <v>11</v>
      </c>
      <c r="V37" s="32"/>
      <c r="W37" s="33"/>
    </row>
    <row r="38" spans="1:52" s="27" customFormat="1" x14ac:dyDescent="0.3">
      <c r="A38" s="21">
        <v>125</v>
      </c>
      <c r="B38" s="21" t="s">
        <v>26</v>
      </c>
      <c r="D38" s="23">
        <v>0.51194928337660139</v>
      </c>
      <c r="E38" s="22" t="s">
        <v>5</v>
      </c>
      <c r="F38" s="23">
        <v>3.2132578216346009E-5</v>
      </c>
      <c r="G38" s="22">
        <v>29</v>
      </c>
      <c r="H38" s="24">
        <v>9.3831256512257849E-2</v>
      </c>
      <c r="I38" s="22" t="s">
        <v>5</v>
      </c>
      <c r="J38" s="24">
        <v>3.8427092500058628E-5</v>
      </c>
      <c r="K38" s="22">
        <v>28</v>
      </c>
      <c r="L38" s="23">
        <v>0.34844342256839883</v>
      </c>
      <c r="M38" s="22" t="s">
        <v>5</v>
      </c>
      <c r="N38" s="23">
        <v>1.7303663206258391E-5</v>
      </c>
      <c r="O38" s="22">
        <v>28</v>
      </c>
      <c r="P38" s="21" t="s">
        <v>11</v>
      </c>
      <c r="V38" s="32"/>
      <c r="W38" s="33"/>
    </row>
    <row r="39" spans="1:52" s="27" customFormat="1" x14ac:dyDescent="0.3">
      <c r="A39" s="21">
        <v>126</v>
      </c>
      <c r="B39" s="21" t="s">
        <v>26</v>
      </c>
      <c r="D39" s="23">
        <v>0.5119694499499875</v>
      </c>
      <c r="E39" s="22" t="s">
        <v>5</v>
      </c>
      <c r="F39" s="23">
        <v>3.8021363536501081E-5</v>
      </c>
      <c r="G39" s="22">
        <v>33</v>
      </c>
      <c r="H39" s="24">
        <v>9.3648328488603258E-2</v>
      </c>
      <c r="I39" s="22" t="s">
        <v>5</v>
      </c>
      <c r="J39" s="24">
        <v>7.5781632109056516E-5</v>
      </c>
      <c r="K39" s="22">
        <v>33</v>
      </c>
      <c r="L39" s="23">
        <v>0.3484022493756912</v>
      </c>
      <c r="M39" s="22" t="s">
        <v>5</v>
      </c>
      <c r="N39" s="23">
        <v>1.6859541066834605E-5</v>
      </c>
      <c r="O39" s="22">
        <v>33</v>
      </c>
      <c r="P39" s="21" t="s">
        <v>11</v>
      </c>
      <c r="V39" s="32"/>
      <c r="W39" s="33"/>
    </row>
    <row r="40" spans="1:52" s="27" customFormat="1" x14ac:dyDescent="0.3">
      <c r="A40" s="21">
        <v>127</v>
      </c>
      <c r="B40" s="21" t="s">
        <v>26</v>
      </c>
      <c r="D40" s="23">
        <v>0.5119369576470354</v>
      </c>
      <c r="E40" s="22" t="s">
        <v>5</v>
      </c>
      <c r="F40" s="23">
        <v>2.8275797944779299E-5</v>
      </c>
      <c r="G40" s="22">
        <v>44</v>
      </c>
      <c r="H40" s="24">
        <v>9.3227388945207199E-2</v>
      </c>
      <c r="I40" s="22" t="s">
        <v>5</v>
      </c>
      <c r="J40" s="24">
        <v>1.3995302321713289E-4</v>
      </c>
      <c r="K40" s="22">
        <v>44</v>
      </c>
      <c r="L40" s="23">
        <v>0.34841557433755699</v>
      </c>
      <c r="M40" s="22" t="s">
        <v>5</v>
      </c>
      <c r="N40" s="23">
        <v>1.9258622874435516E-5</v>
      </c>
      <c r="O40" s="22">
        <v>45</v>
      </c>
      <c r="P40" s="21" t="s">
        <v>11</v>
      </c>
      <c r="V40" s="32"/>
      <c r="W40" s="33"/>
    </row>
    <row r="41" spans="1:52" s="66" customFormat="1" x14ac:dyDescent="0.3">
      <c r="A41" s="54"/>
      <c r="B41" s="54"/>
      <c r="C41" s="54" t="s">
        <v>21</v>
      </c>
      <c r="D41" s="68">
        <f>AVERAGE(D35:D40)</f>
        <v>0.51194573450585412</v>
      </c>
      <c r="E41" s="68"/>
      <c r="F41" s="68"/>
      <c r="G41" s="68"/>
      <c r="H41" s="68">
        <f>AVERAGE(H35:H40)</f>
        <v>9.3262993944685027E-2</v>
      </c>
      <c r="I41" s="68"/>
      <c r="J41" s="68"/>
      <c r="K41" s="68"/>
      <c r="L41" s="68">
        <f>AVERAGE(L35:L40)</f>
        <v>0.34841113371359356</v>
      </c>
      <c r="M41" s="68"/>
      <c r="N41" s="68"/>
      <c r="O41" s="69"/>
      <c r="U41" s="54"/>
      <c r="X41" s="67"/>
      <c r="Y41" s="67"/>
    </row>
    <row r="42" spans="1:52" s="66" customFormat="1" x14ac:dyDescent="0.3">
      <c r="A42" s="54"/>
      <c r="B42" s="54"/>
      <c r="C42" s="54" t="s">
        <v>22</v>
      </c>
      <c r="D42" s="68">
        <f>2*_xlfn.STDEV.S(D35:D40)</f>
        <v>4.3351388456221324E-5</v>
      </c>
      <c r="E42" s="68"/>
      <c r="F42" s="68"/>
      <c r="G42" s="68"/>
      <c r="H42" s="68">
        <f>2*_xlfn.STDEV.S(H35:H40)</f>
        <v>2.0738146069309046E-3</v>
      </c>
      <c r="I42" s="68"/>
      <c r="J42" s="68"/>
      <c r="K42" s="68"/>
      <c r="L42" s="68">
        <f>2*_xlfn.STDEV.S(L35:L40)</f>
        <v>3.3922723707945661E-5</v>
      </c>
      <c r="M42" s="68"/>
      <c r="N42" s="68"/>
      <c r="O42" s="69"/>
      <c r="U42" s="54"/>
      <c r="X42" s="67"/>
      <c r="Y42" s="67"/>
    </row>
    <row r="43" spans="1:52" s="66" customFormat="1" x14ac:dyDescent="0.3">
      <c r="A43" s="54"/>
      <c r="B43" s="54"/>
      <c r="C43" s="54" t="s">
        <v>23</v>
      </c>
      <c r="D43" s="71">
        <f>D42/D41*1000000</f>
        <v>84.679655546042241</v>
      </c>
      <c r="E43" s="71" t="s">
        <v>24</v>
      </c>
      <c r="F43" s="71"/>
      <c r="G43" s="71"/>
      <c r="H43" s="72">
        <f>H42/H41*100</f>
        <v>2.223620022493487</v>
      </c>
      <c r="I43" s="72" t="s">
        <v>25</v>
      </c>
      <c r="J43" s="73"/>
      <c r="K43" s="69"/>
      <c r="L43" s="71">
        <f>L42/L41*1000000</f>
        <v>97.364063387915024</v>
      </c>
      <c r="M43" s="71" t="s">
        <v>24</v>
      </c>
      <c r="N43" s="68"/>
      <c r="O43" s="69"/>
      <c r="U43" s="54"/>
      <c r="X43" s="67"/>
      <c r="Y43" s="67"/>
    </row>
    <row r="44" spans="1:52" s="52" customFormat="1" x14ac:dyDescent="0.3">
      <c r="A44" s="46">
        <v>45365</v>
      </c>
      <c r="B44" s="47"/>
      <c r="C44" s="48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8"/>
      <c r="Q44" s="48"/>
      <c r="R44" s="48"/>
      <c r="S44" s="48"/>
      <c r="T44" s="50"/>
      <c r="U44" s="48"/>
      <c r="V44" s="51"/>
      <c r="W44" s="51"/>
      <c r="X44" s="51"/>
      <c r="Y44" s="51"/>
      <c r="Z44" s="51"/>
      <c r="AA44" s="51"/>
      <c r="AB44" s="51"/>
      <c r="AC44" s="51"/>
      <c r="AD44" s="48"/>
      <c r="AE44" s="48"/>
      <c r="AF44" s="48"/>
      <c r="AG44" s="48"/>
      <c r="AH44" s="48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8"/>
      <c r="AV44" s="48"/>
      <c r="AW44" s="48"/>
      <c r="AX44" s="48"/>
      <c r="AY44" s="51"/>
      <c r="AZ44" s="48"/>
    </row>
    <row r="45" spans="1:52" s="27" customFormat="1" x14ac:dyDescent="0.3">
      <c r="A45" s="21">
        <v>6</v>
      </c>
      <c r="B45" s="21" t="s">
        <v>26</v>
      </c>
      <c r="D45" s="23">
        <v>0.51186323728167793</v>
      </c>
      <c r="E45" s="22" t="s">
        <v>5</v>
      </c>
      <c r="F45" s="23">
        <v>1.5206517203245026E-5</v>
      </c>
      <c r="G45" s="22">
        <v>50</v>
      </c>
      <c r="H45" s="24">
        <v>9.4696472105233853E-2</v>
      </c>
      <c r="I45" s="22" t="s">
        <v>5</v>
      </c>
      <c r="J45" s="24">
        <v>1.1972151425985274E-5</v>
      </c>
      <c r="K45" s="22">
        <v>50</v>
      </c>
      <c r="L45" s="23">
        <v>0.34840647113472178</v>
      </c>
      <c r="M45" s="22" t="s">
        <v>5</v>
      </c>
      <c r="N45" s="23">
        <v>1.0426543233031202E-5</v>
      </c>
      <c r="O45" s="22">
        <v>50</v>
      </c>
      <c r="P45" s="21" t="s">
        <v>12</v>
      </c>
      <c r="V45" s="32"/>
      <c r="W45" s="33"/>
      <c r="X45" s="32"/>
    </row>
    <row r="46" spans="1:52" s="27" customFormat="1" x14ac:dyDescent="0.3">
      <c r="A46" s="21">
        <v>7</v>
      </c>
      <c r="B46" s="21" t="s">
        <v>26</v>
      </c>
      <c r="D46" s="23">
        <v>0.51186704126479032</v>
      </c>
      <c r="E46" s="22" t="s">
        <v>5</v>
      </c>
      <c r="F46" s="23">
        <v>1.3711938097907721E-5</v>
      </c>
      <c r="G46" s="22">
        <v>51</v>
      </c>
      <c r="H46" s="24">
        <v>9.4689640637872913E-2</v>
      </c>
      <c r="I46" s="22" t="s">
        <v>5</v>
      </c>
      <c r="J46" s="24">
        <v>8.9407861184042412E-6</v>
      </c>
      <c r="K46" s="22">
        <v>50</v>
      </c>
      <c r="L46" s="23">
        <v>0.34839018564025115</v>
      </c>
      <c r="M46" s="22" t="s">
        <v>5</v>
      </c>
      <c r="N46" s="23">
        <v>1.0333650344600378E-5</v>
      </c>
      <c r="O46" s="22">
        <v>52</v>
      </c>
      <c r="P46" s="21" t="s">
        <v>12</v>
      </c>
      <c r="V46" s="32"/>
      <c r="W46" s="33"/>
      <c r="X46" s="32"/>
    </row>
    <row r="47" spans="1:52" s="27" customFormat="1" x14ac:dyDescent="0.3">
      <c r="A47" s="21">
        <v>8</v>
      </c>
      <c r="B47" s="21" t="s">
        <v>26</v>
      </c>
      <c r="D47" s="23">
        <v>0.51188567136669161</v>
      </c>
      <c r="E47" s="22" t="s">
        <v>5</v>
      </c>
      <c r="F47" s="23">
        <v>1.2785176317783323E-5</v>
      </c>
      <c r="G47" s="22">
        <v>49</v>
      </c>
      <c r="H47" s="24">
        <v>9.4663278376263926E-2</v>
      </c>
      <c r="I47" s="22" t="s">
        <v>5</v>
      </c>
      <c r="J47" s="24">
        <v>1.7066799960402915E-5</v>
      </c>
      <c r="K47" s="22">
        <v>49</v>
      </c>
      <c r="L47" s="23">
        <v>0.3484021368285829</v>
      </c>
      <c r="M47" s="22" t="s">
        <v>5</v>
      </c>
      <c r="N47" s="23">
        <v>1.0670330110482272E-5</v>
      </c>
      <c r="O47" s="22">
        <v>51</v>
      </c>
      <c r="P47" s="21" t="s">
        <v>12</v>
      </c>
      <c r="V47" s="32"/>
      <c r="W47" s="33"/>
      <c r="X47" s="32"/>
    </row>
    <row r="48" spans="1:52" s="27" customFormat="1" x14ac:dyDescent="0.3">
      <c r="A48" s="21">
        <v>22</v>
      </c>
      <c r="B48" s="21" t="s">
        <v>26</v>
      </c>
      <c r="D48" s="23">
        <v>0.51189267274827832</v>
      </c>
      <c r="E48" s="22" t="s">
        <v>5</v>
      </c>
      <c r="F48" s="23">
        <v>1.6445082621531848E-5</v>
      </c>
      <c r="G48" s="22">
        <v>50</v>
      </c>
      <c r="H48" s="24">
        <v>9.4344516293693934E-2</v>
      </c>
      <c r="I48" s="22" t="s">
        <v>5</v>
      </c>
      <c r="J48" s="24">
        <v>2.1050860532178142E-5</v>
      </c>
      <c r="K48" s="22">
        <v>52</v>
      </c>
      <c r="L48" s="23">
        <v>0.34842341200538063</v>
      </c>
      <c r="M48" s="22" t="s">
        <v>5</v>
      </c>
      <c r="N48" s="23">
        <v>1.0180983917563368E-5</v>
      </c>
      <c r="O48" s="22">
        <v>50</v>
      </c>
      <c r="P48" s="21" t="s">
        <v>12</v>
      </c>
      <c r="V48" s="32"/>
      <c r="W48" s="33"/>
      <c r="X48" s="32"/>
    </row>
    <row r="49" spans="1:24" s="27" customFormat="1" x14ac:dyDescent="0.3">
      <c r="A49" s="21">
        <v>23</v>
      </c>
      <c r="B49" s="21" t="s">
        <v>26</v>
      </c>
      <c r="D49" s="23">
        <v>0.51187154008145397</v>
      </c>
      <c r="E49" s="22" t="s">
        <v>5</v>
      </c>
      <c r="F49" s="23">
        <v>1.5581037612238284E-5</v>
      </c>
      <c r="G49" s="22">
        <v>50</v>
      </c>
      <c r="H49" s="24">
        <v>9.4311514845732525E-2</v>
      </c>
      <c r="I49" s="22" t="s">
        <v>5</v>
      </c>
      <c r="J49" s="24">
        <v>1.2047970805306754E-5</v>
      </c>
      <c r="K49" s="22">
        <v>50</v>
      </c>
      <c r="L49" s="23">
        <v>0.34842392834239716</v>
      </c>
      <c r="M49" s="22" t="s">
        <v>5</v>
      </c>
      <c r="N49" s="23">
        <v>8.7179969770129272E-6</v>
      </c>
      <c r="O49" s="22">
        <v>49</v>
      </c>
      <c r="P49" s="21" t="s">
        <v>12</v>
      </c>
      <c r="V49" s="32"/>
      <c r="W49" s="33"/>
    </row>
    <row r="50" spans="1:24" s="27" customFormat="1" x14ac:dyDescent="0.3">
      <c r="A50" s="21">
        <v>24</v>
      </c>
      <c r="B50" s="21" t="s">
        <v>26</v>
      </c>
      <c r="D50" s="23">
        <v>0.51188006541849673</v>
      </c>
      <c r="E50" s="22" t="s">
        <v>5</v>
      </c>
      <c r="F50" s="23">
        <v>1.7143429822462929E-5</v>
      </c>
      <c r="G50" s="22">
        <v>51</v>
      </c>
      <c r="H50" s="24">
        <v>9.4305960521661569E-2</v>
      </c>
      <c r="I50" s="22" t="s">
        <v>5</v>
      </c>
      <c r="J50" s="24">
        <v>1.1127728356998234E-5</v>
      </c>
      <c r="K50" s="22">
        <v>49</v>
      </c>
      <c r="L50" s="23">
        <v>0.34842613021808494</v>
      </c>
      <c r="M50" s="22" t="s">
        <v>5</v>
      </c>
      <c r="N50" s="23">
        <v>1.1808037704983259E-5</v>
      </c>
      <c r="O50" s="22">
        <v>50</v>
      </c>
      <c r="P50" s="21" t="s">
        <v>12</v>
      </c>
      <c r="V50" s="32"/>
      <c r="W50" s="33"/>
    </row>
    <row r="51" spans="1:24" s="57" customFormat="1" x14ac:dyDescent="0.3">
      <c r="A51" s="53"/>
      <c r="B51" s="53"/>
      <c r="C51" s="54" t="s">
        <v>21</v>
      </c>
      <c r="D51" s="68">
        <f>AVERAGE(D45:D50)</f>
        <v>0.51187670469356483</v>
      </c>
      <c r="E51" s="68"/>
      <c r="F51" s="68"/>
      <c r="G51" s="68"/>
      <c r="H51" s="68">
        <f>AVERAGE(H45:H50)</f>
        <v>9.4501897130076451E-2</v>
      </c>
      <c r="I51" s="68"/>
      <c r="J51" s="68"/>
      <c r="K51" s="68"/>
      <c r="L51" s="68">
        <f>AVERAGE(L45:L50)</f>
        <v>0.34841204402823639</v>
      </c>
      <c r="M51" s="68"/>
      <c r="N51" s="55"/>
      <c r="O51" s="56"/>
      <c r="P51" s="53"/>
      <c r="W51" s="64"/>
      <c r="X51" s="65"/>
    </row>
    <row r="52" spans="1:24" s="57" customFormat="1" x14ac:dyDescent="0.3">
      <c r="A52" s="53"/>
      <c r="B52" s="53"/>
      <c r="C52" s="54" t="s">
        <v>22</v>
      </c>
      <c r="D52" s="68">
        <f>2*_xlfn.STDEV.S(D45:D50)</f>
        <v>2.2770168681509377E-5</v>
      </c>
      <c r="E52" s="68"/>
      <c r="F52" s="68"/>
      <c r="G52" s="68"/>
      <c r="H52" s="68">
        <f>2*_xlfn.STDEV.S(H45:H50)</f>
        <v>3.985536336984976E-4</v>
      </c>
      <c r="I52" s="68"/>
      <c r="J52" s="68"/>
      <c r="K52" s="68"/>
      <c r="L52" s="68">
        <f>2*_xlfn.STDEV.S(L45:L50)</f>
        <v>2.9337858739666833E-5</v>
      </c>
      <c r="M52" s="68"/>
      <c r="N52" s="55"/>
      <c r="O52" s="56"/>
      <c r="P52" s="53"/>
      <c r="W52" s="64"/>
      <c r="X52" s="65"/>
    </row>
    <row r="53" spans="1:24" s="57" customFormat="1" x14ac:dyDescent="0.3">
      <c r="A53" s="53"/>
      <c r="B53" s="53"/>
      <c r="C53" s="54" t="s">
        <v>23</v>
      </c>
      <c r="D53" s="71">
        <f>D52/D51*1000000</f>
        <v>44.483697876309385</v>
      </c>
      <c r="E53" s="71" t="s">
        <v>24</v>
      </c>
      <c r="F53" s="71"/>
      <c r="G53" s="71"/>
      <c r="H53" s="72">
        <f>H52/H51*100</f>
        <v>0.42174141028080242</v>
      </c>
      <c r="I53" s="72" t="s">
        <v>25</v>
      </c>
      <c r="J53" s="73"/>
      <c r="K53" s="69"/>
      <c r="L53" s="71">
        <f>L52/L51*1000000</f>
        <v>84.204490753164663</v>
      </c>
      <c r="M53" s="71" t="s">
        <v>24</v>
      </c>
      <c r="N53" s="55"/>
      <c r="O53" s="56"/>
      <c r="P53" s="53"/>
      <c r="W53" s="64"/>
      <c r="X53" s="65"/>
    </row>
    <row r="54" spans="1:24" s="27" customFormat="1" x14ac:dyDescent="0.3">
      <c r="A54" s="111">
        <v>28</v>
      </c>
      <c r="B54" s="111" t="s">
        <v>26</v>
      </c>
      <c r="C54" s="104"/>
      <c r="D54" s="101">
        <v>0.51188607451796708</v>
      </c>
      <c r="E54" s="112" t="s">
        <v>5</v>
      </c>
      <c r="F54" s="101">
        <v>2.0618799941615435E-5</v>
      </c>
      <c r="G54" s="112">
        <v>50</v>
      </c>
      <c r="H54" s="102">
        <v>9.4285976522481926E-2</v>
      </c>
      <c r="I54" s="112" t="s">
        <v>5</v>
      </c>
      <c r="J54" s="102">
        <v>2.340662596445709E-5</v>
      </c>
      <c r="K54" s="112">
        <v>51</v>
      </c>
      <c r="L54" s="101">
        <v>0.34840176042593773</v>
      </c>
      <c r="M54" s="112" t="s">
        <v>5</v>
      </c>
      <c r="N54" s="101">
        <v>1.4018458539782881E-5</v>
      </c>
      <c r="O54" s="112">
        <v>51</v>
      </c>
      <c r="P54" s="21" t="s">
        <v>11</v>
      </c>
      <c r="V54" s="32"/>
      <c r="W54" s="33"/>
    </row>
    <row r="55" spans="1:24" s="27" customFormat="1" x14ac:dyDescent="0.3">
      <c r="A55" s="111">
        <v>29</v>
      </c>
      <c r="B55" s="111" t="s">
        <v>26</v>
      </c>
      <c r="C55" s="104"/>
      <c r="D55" s="101">
        <v>0.51186023292193716</v>
      </c>
      <c r="E55" s="112" t="s">
        <v>5</v>
      </c>
      <c r="F55" s="101">
        <v>2.1139189117588267E-5</v>
      </c>
      <c r="G55" s="112">
        <v>50</v>
      </c>
      <c r="H55" s="102">
        <v>9.4291289682304227E-2</v>
      </c>
      <c r="I55" s="112" t="s">
        <v>5</v>
      </c>
      <c r="J55" s="102">
        <v>2.9621648015021647E-5</v>
      </c>
      <c r="K55" s="112">
        <v>49</v>
      </c>
      <c r="L55" s="101">
        <v>0.34840768460381438</v>
      </c>
      <c r="M55" s="112" t="s">
        <v>5</v>
      </c>
      <c r="N55" s="101">
        <v>1.4793407788594812E-5</v>
      </c>
      <c r="O55" s="112">
        <v>51</v>
      </c>
      <c r="P55" s="21" t="s">
        <v>11</v>
      </c>
      <c r="V55" s="32"/>
      <c r="W55" s="33"/>
    </row>
    <row r="56" spans="1:24" s="27" customFormat="1" x14ac:dyDescent="0.3">
      <c r="A56" s="111">
        <v>30</v>
      </c>
      <c r="B56" s="111" t="s">
        <v>26</v>
      </c>
      <c r="C56" s="104"/>
      <c r="D56" s="101">
        <v>0.51188139086228479</v>
      </c>
      <c r="E56" s="112" t="s">
        <v>5</v>
      </c>
      <c r="F56" s="101">
        <v>2.8152872682831988E-5</v>
      </c>
      <c r="G56" s="112">
        <v>50</v>
      </c>
      <c r="H56" s="102">
        <v>9.4235858282344889E-2</v>
      </c>
      <c r="I56" s="112" t="s">
        <v>5</v>
      </c>
      <c r="J56" s="102">
        <v>2.9472939731930359E-5</v>
      </c>
      <c r="K56" s="112">
        <v>48</v>
      </c>
      <c r="L56" s="101">
        <v>0.34841515718859434</v>
      </c>
      <c r="M56" s="112" t="s">
        <v>5</v>
      </c>
      <c r="N56" s="101">
        <v>1.4837114538000226E-5</v>
      </c>
      <c r="O56" s="112">
        <v>52</v>
      </c>
      <c r="P56" s="21" t="s">
        <v>11</v>
      </c>
      <c r="V56" s="32"/>
      <c r="W56" s="33"/>
    </row>
    <row r="57" spans="1:24" s="27" customFormat="1" x14ac:dyDescent="0.3">
      <c r="A57" s="111">
        <v>39</v>
      </c>
      <c r="B57" s="111" t="s">
        <v>26</v>
      </c>
      <c r="C57" s="104"/>
      <c r="D57" s="101">
        <v>0.51187546221313296</v>
      </c>
      <c r="E57" s="112" t="s">
        <v>5</v>
      </c>
      <c r="F57" s="101">
        <v>2.7180449532646581E-5</v>
      </c>
      <c r="G57" s="112">
        <v>52</v>
      </c>
      <c r="H57" s="102">
        <v>9.4028289174870619E-2</v>
      </c>
      <c r="I57" s="112" t="s">
        <v>5</v>
      </c>
      <c r="J57" s="102">
        <v>3.840056707864277E-5</v>
      </c>
      <c r="K57" s="112">
        <v>51</v>
      </c>
      <c r="L57" s="101">
        <v>0.34842357327685092</v>
      </c>
      <c r="M57" s="112" t="s">
        <v>5</v>
      </c>
      <c r="N57" s="101">
        <v>1.4329151844951803E-5</v>
      </c>
      <c r="O57" s="112">
        <v>50</v>
      </c>
      <c r="P57" s="21" t="s">
        <v>11</v>
      </c>
      <c r="S57" s="29"/>
      <c r="V57" s="32"/>
      <c r="W57" s="33"/>
    </row>
    <row r="58" spans="1:24" s="27" customFormat="1" x14ac:dyDescent="0.3">
      <c r="A58" s="111">
        <v>40</v>
      </c>
      <c r="B58" s="111" t="s">
        <v>26</v>
      </c>
      <c r="C58" s="104"/>
      <c r="D58" s="101">
        <v>0.51188007624888476</v>
      </c>
      <c r="E58" s="112" t="s">
        <v>5</v>
      </c>
      <c r="F58" s="101">
        <v>2.2234869500401093E-5</v>
      </c>
      <c r="G58" s="112">
        <v>49</v>
      </c>
      <c r="H58" s="102">
        <v>9.4097961899202553E-2</v>
      </c>
      <c r="I58" s="112" t="s">
        <v>5</v>
      </c>
      <c r="J58" s="102">
        <v>3.75599799577557E-5</v>
      </c>
      <c r="K58" s="112">
        <v>51</v>
      </c>
      <c r="L58" s="101">
        <v>0.34841977794056622</v>
      </c>
      <c r="M58" s="112" t="s">
        <v>5</v>
      </c>
      <c r="N58" s="101">
        <v>1.9918535380461177E-5</v>
      </c>
      <c r="O58" s="112">
        <v>50</v>
      </c>
      <c r="P58" s="21" t="s">
        <v>11</v>
      </c>
      <c r="S58" s="29"/>
      <c r="V58" s="32"/>
      <c r="W58" s="33"/>
    </row>
    <row r="59" spans="1:24" s="27" customFormat="1" x14ac:dyDescent="0.3">
      <c r="A59" s="111">
        <v>41</v>
      </c>
      <c r="B59" s="111" t="s">
        <v>26</v>
      </c>
      <c r="C59" s="104"/>
      <c r="D59" s="101">
        <v>0.51191754001292356</v>
      </c>
      <c r="E59" s="112" t="s">
        <v>5</v>
      </c>
      <c r="F59" s="101">
        <v>2.5847659019286877E-5</v>
      </c>
      <c r="G59" s="112">
        <v>49</v>
      </c>
      <c r="H59" s="102">
        <v>9.408610484026024E-2</v>
      </c>
      <c r="I59" s="112" t="s">
        <v>5</v>
      </c>
      <c r="J59" s="102">
        <v>3.8881486371765538E-5</v>
      </c>
      <c r="K59" s="112">
        <v>50</v>
      </c>
      <c r="L59" s="101">
        <v>0.34843781354610853</v>
      </c>
      <c r="M59" s="112" t="s">
        <v>5</v>
      </c>
      <c r="N59" s="101">
        <v>1.3730681533884965E-5</v>
      </c>
      <c r="O59" s="112">
        <v>49</v>
      </c>
      <c r="P59" s="21" t="s">
        <v>11</v>
      </c>
      <c r="V59" s="32"/>
      <c r="W59" s="33"/>
      <c r="X59" s="32"/>
    </row>
    <row r="60" spans="1:24" s="57" customFormat="1" x14ac:dyDescent="0.3">
      <c r="A60" s="53"/>
      <c r="B60" s="53"/>
      <c r="C60" s="54" t="s">
        <v>21</v>
      </c>
      <c r="D60" s="68">
        <f>AVERAGE(D54:D59)</f>
        <v>0.51188346279618835</v>
      </c>
      <c r="E60" s="68"/>
      <c r="F60" s="68"/>
      <c r="G60" s="68"/>
      <c r="H60" s="68">
        <f>AVERAGE(H54:H59)</f>
        <v>9.4170913400244069E-2</v>
      </c>
      <c r="I60" s="68"/>
      <c r="J60" s="68"/>
      <c r="K60" s="68"/>
      <c r="L60" s="68">
        <f>AVERAGE(L54:L59)</f>
        <v>0.34841762783031199</v>
      </c>
      <c r="M60" s="68"/>
      <c r="N60" s="55"/>
      <c r="O60" s="56"/>
      <c r="P60" s="53"/>
      <c r="W60" s="64"/>
      <c r="X60" s="65"/>
    </row>
    <row r="61" spans="1:24" s="57" customFormat="1" x14ac:dyDescent="0.3">
      <c r="A61" s="53"/>
      <c r="B61" s="53"/>
      <c r="C61" s="54" t="s">
        <v>22</v>
      </c>
      <c r="D61" s="68">
        <f>2*_xlfn.STDEV.S(D54:D59)</f>
        <v>3.7815084723003803E-5</v>
      </c>
      <c r="E61" s="68"/>
      <c r="F61" s="68"/>
      <c r="G61" s="68"/>
      <c r="H61" s="68">
        <f>2*_xlfn.STDEV.S(H54:H59)</f>
        <v>2.2769082916438761E-4</v>
      </c>
      <c r="I61" s="68"/>
      <c r="J61" s="68"/>
      <c r="K61" s="68"/>
      <c r="L61" s="68">
        <f>2*_xlfn.STDEV.S(L54:L59)</f>
        <v>2.5364239016808746E-5</v>
      </c>
      <c r="M61" s="68"/>
      <c r="N61" s="55"/>
      <c r="O61" s="56"/>
      <c r="P61" s="53"/>
      <c r="W61" s="64"/>
      <c r="X61" s="65"/>
    </row>
    <row r="62" spans="1:24" s="57" customFormat="1" x14ac:dyDescent="0.3">
      <c r="A62" s="53"/>
      <c r="B62" s="53"/>
      <c r="C62" s="54" t="s">
        <v>23</v>
      </c>
      <c r="D62" s="71">
        <f>D61/D60*1000000</f>
        <v>73.874402029784406</v>
      </c>
      <c r="E62" s="71" t="s">
        <v>24</v>
      </c>
      <c r="F62" s="71"/>
      <c r="G62" s="71"/>
      <c r="H62" s="72">
        <f>H61/H60*100</f>
        <v>0.24178466677567287</v>
      </c>
      <c r="I62" s="72" t="s">
        <v>25</v>
      </c>
      <c r="J62" s="73"/>
      <c r="K62" s="69"/>
      <c r="L62" s="71">
        <f>L61/L60*1000000</f>
        <v>72.798380422823371</v>
      </c>
      <c r="M62" s="71" t="s">
        <v>24</v>
      </c>
      <c r="N62" s="55"/>
      <c r="O62" s="56"/>
      <c r="P62" s="53"/>
      <c r="W62" s="64"/>
      <c r="X62" s="65"/>
    </row>
    <row r="63" spans="1:24" s="27" customFormat="1" x14ac:dyDescent="0.3">
      <c r="A63" s="21">
        <v>45</v>
      </c>
      <c r="B63" s="21" t="s">
        <v>26</v>
      </c>
      <c r="D63" s="101">
        <v>0.51189475882178259</v>
      </c>
      <c r="E63" s="112" t="s">
        <v>5</v>
      </c>
      <c r="F63" s="101">
        <v>1.5522895577246523E-5</v>
      </c>
      <c r="G63" s="112">
        <v>52</v>
      </c>
      <c r="H63" s="102">
        <v>9.4429012337058485E-2</v>
      </c>
      <c r="I63" s="112" t="s">
        <v>5</v>
      </c>
      <c r="J63" s="102">
        <v>2.4053375822407745E-5</v>
      </c>
      <c r="K63" s="112">
        <v>50</v>
      </c>
      <c r="L63" s="101">
        <v>0.34839653357231565</v>
      </c>
      <c r="M63" s="112" t="s">
        <v>5</v>
      </c>
      <c r="N63" s="101">
        <v>9.7721344462762613E-6</v>
      </c>
      <c r="O63" s="112">
        <v>51</v>
      </c>
      <c r="P63" s="21" t="s">
        <v>12</v>
      </c>
      <c r="V63" s="32"/>
      <c r="W63" s="33"/>
    </row>
    <row r="64" spans="1:24" s="27" customFormat="1" x14ac:dyDescent="0.3">
      <c r="A64" s="21">
        <v>46</v>
      </c>
      <c r="B64" s="21" t="s">
        <v>26</v>
      </c>
      <c r="D64" s="101">
        <v>0.5118902869814661</v>
      </c>
      <c r="E64" s="112" t="s">
        <v>5</v>
      </c>
      <c r="F64" s="101">
        <v>1.9320924622626817E-5</v>
      </c>
      <c r="G64" s="112">
        <v>51</v>
      </c>
      <c r="H64" s="102">
        <v>9.42853124439854E-2</v>
      </c>
      <c r="I64" s="112" t="s">
        <v>5</v>
      </c>
      <c r="J64" s="102">
        <v>4.030960039021117E-5</v>
      </c>
      <c r="K64" s="112">
        <v>51</v>
      </c>
      <c r="L64" s="101">
        <v>0.34840212532080711</v>
      </c>
      <c r="M64" s="112" t="s">
        <v>5</v>
      </c>
      <c r="N64" s="101">
        <v>1.1001072415188922E-5</v>
      </c>
      <c r="O64" s="112">
        <v>50</v>
      </c>
      <c r="P64" s="21" t="s">
        <v>12</v>
      </c>
      <c r="T64" s="21"/>
      <c r="W64" s="32"/>
      <c r="X64" s="29"/>
    </row>
    <row r="65" spans="1:25" s="27" customFormat="1" x14ac:dyDescent="0.3">
      <c r="A65" s="21">
        <v>47</v>
      </c>
      <c r="B65" s="21" t="s">
        <v>26</v>
      </c>
      <c r="D65" s="101">
        <v>0.51188245827267509</v>
      </c>
      <c r="E65" s="112" t="s">
        <v>5</v>
      </c>
      <c r="F65" s="101">
        <v>1.5850878340742887E-5</v>
      </c>
      <c r="G65" s="112">
        <v>51</v>
      </c>
      <c r="H65" s="102">
        <v>9.4114667353320941E-2</v>
      </c>
      <c r="I65" s="112" t="s">
        <v>5</v>
      </c>
      <c r="J65" s="102">
        <v>1.5163665134194137E-5</v>
      </c>
      <c r="K65" s="112">
        <v>49</v>
      </c>
      <c r="L65" s="101">
        <v>0.34840787930616246</v>
      </c>
      <c r="M65" s="112" t="s">
        <v>5</v>
      </c>
      <c r="N65" s="101">
        <v>9.8762414372120723E-6</v>
      </c>
      <c r="O65" s="112">
        <v>49</v>
      </c>
      <c r="P65" s="21" t="s">
        <v>12</v>
      </c>
      <c r="T65" s="21"/>
      <c r="W65" s="32"/>
      <c r="X65" s="29"/>
    </row>
    <row r="66" spans="1:25" s="27" customFormat="1" x14ac:dyDescent="0.3">
      <c r="A66" s="21">
        <v>59</v>
      </c>
      <c r="B66" s="21" t="s">
        <v>26</v>
      </c>
      <c r="D66" s="101">
        <v>0.51189519174961629</v>
      </c>
      <c r="E66" s="112" t="s">
        <v>5</v>
      </c>
      <c r="F66" s="101">
        <v>1.6837349171760307E-5</v>
      </c>
      <c r="G66" s="112">
        <v>52</v>
      </c>
      <c r="H66" s="102">
        <v>9.3907430248145185E-2</v>
      </c>
      <c r="I66" s="112" t="s">
        <v>5</v>
      </c>
      <c r="J66" s="102">
        <v>1.6558635562057359E-5</v>
      </c>
      <c r="K66" s="112">
        <v>51</v>
      </c>
      <c r="L66" s="101">
        <v>0.348394885884523</v>
      </c>
      <c r="M66" s="112" t="s">
        <v>5</v>
      </c>
      <c r="N66" s="101">
        <v>1.0009608053163874E-5</v>
      </c>
      <c r="O66" s="112">
        <v>50</v>
      </c>
      <c r="P66" s="21" t="s">
        <v>12</v>
      </c>
      <c r="T66" s="21"/>
      <c r="W66" s="32"/>
      <c r="X66" s="29"/>
    </row>
    <row r="67" spans="1:25" s="27" customFormat="1" x14ac:dyDescent="0.3">
      <c r="A67" s="21">
        <v>60</v>
      </c>
      <c r="B67" s="21" t="s">
        <v>26</v>
      </c>
      <c r="C67" s="25"/>
      <c r="D67" s="101">
        <v>0.51188824580645842</v>
      </c>
      <c r="E67" s="112" t="s">
        <v>5</v>
      </c>
      <c r="F67" s="101">
        <v>1.8172659847422356E-5</v>
      </c>
      <c r="G67" s="112">
        <v>33</v>
      </c>
      <c r="H67" s="102">
        <v>9.4009695169890398E-2</v>
      </c>
      <c r="I67" s="112" t="s">
        <v>5</v>
      </c>
      <c r="J67" s="102">
        <v>1.6430570551978923E-5</v>
      </c>
      <c r="K67" s="112">
        <v>32</v>
      </c>
      <c r="L67" s="101">
        <v>0.3483963692083491</v>
      </c>
      <c r="M67" s="112" t="s">
        <v>5</v>
      </c>
      <c r="N67" s="101">
        <v>1.2889626337447554E-5</v>
      </c>
      <c r="O67" s="112">
        <v>34</v>
      </c>
      <c r="P67" s="21" t="s">
        <v>12</v>
      </c>
      <c r="T67" s="21"/>
      <c r="W67" s="32"/>
      <c r="X67" s="29"/>
    </row>
    <row r="68" spans="1:25" s="27" customFormat="1" x14ac:dyDescent="0.3">
      <c r="A68" s="21">
        <v>61</v>
      </c>
      <c r="B68" s="21" t="s">
        <v>26</v>
      </c>
      <c r="C68" s="25"/>
      <c r="D68" s="101">
        <v>0.51187844837441554</v>
      </c>
      <c r="E68" s="112" t="s">
        <v>5</v>
      </c>
      <c r="F68" s="101">
        <v>1.6886403470314596E-5</v>
      </c>
      <c r="G68" s="112">
        <v>50</v>
      </c>
      <c r="H68" s="102">
        <v>9.3849782251512068E-2</v>
      </c>
      <c r="I68" s="112" t="s">
        <v>5</v>
      </c>
      <c r="J68" s="102">
        <v>1.717764909271167E-5</v>
      </c>
      <c r="K68" s="112">
        <v>52</v>
      </c>
      <c r="L68" s="101">
        <v>0.34840200072244865</v>
      </c>
      <c r="M68" s="112" t="s">
        <v>5</v>
      </c>
      <c r="N68" s="101">
        <v>9.3178147063417682E-6</v>
      </c>
      <c r="O68" s="112">
        <v>48</v>
      </c>
      <c r="P68" s="21" t="s">
        <v>12</v>
      </c>
      <c r="T68" s="21"/>
      <c r="W68" s="32"/>
      <c r="X68" s="29"/>
    </row>
    <row r="69" spans="1:25" s="66" customFormat="1" x14ac:dyDescent="0.3">
      <c r="A69" s="54"/>
      <c r="B69" s="54"/>
      <c r="C69" s="54" t="s">
        <v>21</v>
      </c>
      <c r="D69" s="68">
        <f>AVERAGE(D63:D68)</f>
        <v>0.51188823166773567</v>
      </c>
      <c r="E69" s="68"/>
      <c r="F69" s="68"/>
      <c r="G69" s="68"/>
      <c r="H69" s="68">
        <f>AVERAGE(H63:H68)</f>
        <v>9.4099316633985408E-2</v>
      </c>
      <c r="I69" s="68"/>
      <c r="J69" s="68"/>
      <c r="K69" s="68"/>
      <c r="L69" s="68">
        <f>AVERAGE(L63:L68)</f>
        <v>0.34839996566910097</v>
      </c>
      <c r="M69" s="68"/>
      <c r="N69" s="55"/>
      <c r="O69" s="56"/>
      <c r="U69" s="54"/>
      <c r="X69" s="70"/>
      <c r="Y69" s="67"/>
    </row>
    <row r="70" spans="1:25" s="66" customFormat="1" x14ac:dyDescent="0.3">
      <c r="C70" s="54" t="s">
        <v>22</v>
      </c>
      <c r="D70" s="68">
        <f>2*_xlfn.STDEV.S(D63:D68)</f>
        <v>1.3395996801562359E-5</v>
      </c>
      <c r="E70" s="68"/>
      <c r="F70" s="68"/>
      <c r="G70" s="68"/>
      <c r="H70" s="68">
        <f>2*_xlfn.STDEV.S(H63:H68)</f>
        <v>4.4779382977457776E-4</v>
      </c>
      <c r="I70" s="68"/>
      <c r="J70" s="68"/>
      <c r="K70" s="68"/>
      <c r="L70" s="68">
        <f>2*_xlfn.STDEV.S(L63:L68)</f>
        <v>9.8772149436116499E-6</v>
      </c>
      <c r="M70" s="68"/>
      <c r="N70" s="55"/>
      <c r="O70" s="56"/>
      <c r="X70" s="70"/>
      <c r="Y70" s="67"/>
    </row>
    <row r="71" spans="1:25" s="66" customFormat="1" x14ac:dyDescent="0.3">
      <c r="C71" s="54" t="s">
        <v>23</v>
      </c>
      <c r="D71" s="71">
        <f>D70/D69*1000000</f>
        <v>26.169769048837288</v>
      </c>
      <c r="E71" s="71" t="s">
        <v>24</v>
      </c>
      <c r="F71" s="71"/>
      <c r="G71" s="71"/>
      <c r="H71" s="72">
        <f>H70/H69*100</f>
        <v>0.47587362564634206</v>
      </c>
      <c r="I71" s="72" t="s">
        <v>25</v>
      </c>
      <c r="J71" s="73"/>
      <c r="K71" s="69"/>
      <c r="L71" s="71">
        <f>L70/L69*1000000</f>
        <v>28.35021790155028</v>
      </c>
      <c r="M71" s="71" t="s">
        <v>24</v>
      </c>
      <c r="N71" s="55"/>
      <c r="O71" s="56"/>
      <c r="X71" s="70"/>
      <c r="Y71" s="67"/>
    </row>
    <row r="72" spans="1:25" s="27" customFormat="1" x14ac:dyDescent="0.3">
      <c r="A72" s="111">
        <v>65</v>
      </c>
      <c r="B72" s="111" t="s">
        <v>26</v>
      </c>
      <c r="C72" s="104"/>
      <c r="D72" s="101">
        <v>0.51190317191973533</v>
      </c>
      <c r="E72" s="112" t="s">
        <v>5</v>
      </c>
      <c r="F72" s="101">
        <v>2.843513385705878E-5</v>
      </c>
      <c r="G72" s="112">
        <v>49</v>
      </c>
      <c r="H72" s="102">
        <v>9.4189535486303738E-2</v>
      </c>
      <c r="I72" s="112" t="s">
        <v>5</v>
      </c>
      <c r="J72" s="102">
        <v>8.9282037129504363E-5</v>
      </c>
      <c r="K72" s="112">
        <v>50</v>
      </c>
      <c r="L72" s="101">
        <v>0.34844078779781074</v>
      </c>
      <c r="M72" s="112" t="s">
        <v>5</v>
      </c>
      <c r="N72" s="101">
        <v>1.7592062017989011E-5</v>
      </c>
      <c r="O72" s="112">
        <v>47</v>
      </c>
      <c r="P72" s="21" t="s">
        <v>11</v>
      </c>
      <c r="W72" s="32"/>
      <c r="X72" s="29"/>
    </row>
    <row r="73" spans="1:25" s="27" customFormat="1" x14ac:dyDescent="0.3">
      <c r="A73" s="111">
        <v>66</v>
      </c>
      <c r="B73" s="111" t="s">
        <v>26</v>
      </c>
      <c r="C73" s="104"/>
      <c r="D73" s="101">
        <v>0.5118640084445566</v>
      </c>
      <c r="E73" s="112" t="s">
        <v>5</v>
      </c>
      <c r="F73" s="101">
        <v>2.7440457279308537E-5</v>
      </c>
      <c r="G73" s="112">
        <v>51</v>
      </c>
      <c r="H73" s="102">
        <v>9.4270650971428754E-2</v>
      </c>
      <c r="I73" s="112" t="s">
        <v>5</v>
      </c>
      <c r="J73" s="102">
        <v>3.0266300528520639E-5</v>
      </c>
      <c r="K73" s="112">
        <v>49</v>
      </c>
      <c r="L73" s="101">
        <v>0.34841880226833705</v>
      </c>
      <c r="M73" s="112" t="s">
        <v>5</v>
      </c>
      <c r="N73" s="101">
        <v>1.7285274205002344E-5</v>
      </c>
      <c r="O73" s="112">
        <v>52</v>
      </c>
      <c r="P73" s="21" t="s">
        <v>11</v>
      </c>
      <c r="W73" s="32"/>
      <c r="X73" s="29"/>
    </row>
    <row r="74" spans="1:25" s="27" customFormat="1" x14ac:dyDescent="0.3">
      <c r="A74" s="111">
        <v>67</v>
      </c>
      <c r="B74" s="111" t="s">
        <v>26</v>
      </c>
      <c r="C74" s="104"/>
      <c r="D74" s="101">
        <v>0.5118824807507163</v>
      </c>
      <c r="E74" s="112" t="s">
        <v>5</v>
      </c>
      <c r="F74" s="101">
        <v>2.4365940072158895E-5</v>
      </c>
      <c r="G74" s="112">
        <v>49</v>
      </c>
      <c r="H74" s="102">
        <v>9.4033327695572974E-2</v>
      </c>
      <c r="I74" s="112" t="s">
        <v>5</v>
      </c>
      <c r="J74" s="102">
        <v>9.7571303148844343E-5</v>
      </c>
      <c r="K74" s="112">
        <v>49</v>
      </c>
      <c r="L74" s="101">
        <v>0.34840861484103131</v>
      </c>
      <c r="M74" s="112" t="s">
        <v>5</v>
      </c>
      <c r="N74" s="101">
        <v>1.6392756893398497E-5</v>
      </c>
      <c r="O74" s="112">
        <v>49</v>
      </c>
      <c r="P74" s="21" t="s">
        <v>11</v>
      </c>
      <c r="W74" s="32"/>
      <c r="X74" s="29"/>
    </row>
    <row r="75" spans="1:25" s="27" customFormat="1" x14ac:dyDescent="0.3">
      <c r="A75" s="111">
        <v>71</v>
      </c>
      <c r="B75" s="111" t="s">
        <v>26</v>
      </c>
      <c r="C75" s="104"/>
      <c r="D75" s="101">
        <v>0.51191534747368028</v>
      </c>
      <c r="E75" s="112" t="s">
        <v>5</v>
      </c>
      <c r="F75" s="101">
        <v>2.2247877511493776E-5</v>
      </c>
      <c r="G75" s="112">
        <v>48</v>
      </c>
      <c r="H75" s="102">
        <v>9.4060600527150998E-2</v>
      </c>
      <c r="I75" s="112" t="s">
        <v>5</v>
      </c>
      <c r="J75" s="102">
        <v>3.7086453139029728E-5</v>
      </c>
      <c r="K75" s="112">
        <v>50</v>
      </c>
      <c r="L75" s="101">
        <v>0.3484264439492748</v>
      </c>
      <c r="M75" s="112" t="s">
        <v>5</v>
      </c>
      <c r="N75" s="101">
        <v>1.4533330973862327E-5</v>
      </c>
      <c r="O75" s="112">
        <v>49</v>
      </c>
      <c r="P75" s="21" t="s">
        <v>11</v>
      </c>
      <c r="T75" s="21"/>
      <c r="W75" s="32"/>
      <c r="X75" s="29"/>
    </row>
    <row r="76" spans="1:25" s="27" customFormat="1" x14ac:dyDescent="0.3">
      <c r="A76" s="111">
        <v>72</v>
      </c>
      <c r="B76" s="111" t="s">
        <v>26</v>
      </c>
      <c r="C76" s="104"/>
      <c r="D76" s="101">
        <v>0.51185846488678632</v>
      </c>
      <c r="E76" s="112" t="s">
        <v>5</v>
      </c>
      <c r="F76" s="101">
        <v>2.2578142955014776E-5</v>
      </c>
      <c r="G76" s="112">
        <v>49</v>
      </c>
      <c r="H76" s="102">
        <v>9.3980494568840001E-2</v>
      </c>
      <c r="I76" s="112" t="s">
        <v>5</v>
      </c>
      <c r="J76" s="102">
        <v>2.2340682185884377E-5</v>
      </c>
      <c r="K76" s="112">
        <v>50</v>
      </c>
      <c r="L76" s="101">
        <v>0.34843279878227684</v>
      </c>
      <c r="M76" s="112" t="s">
        <v>5</v>
      </c>
      <c r="N76" s="101">
        <v>1.7148930424423605E-5</v>
      </c>
      <c r="O76" s="112">
        <v>50</v>
      </c>
      <c r="P76" s="21" t="s">
        <v>11</v>
      </c>
      <c r="T76" s="21"/>
      <c r="W76" s="32"/>
      <c r="X76" s="29"/>
    </row>
    <row r="77" spans="1:25" s="66" customFormat="1" x14ac:dyDescent="0.3">
      <c r="A77" s="54"/>
      <c r="B77" s="54"/>
      <c r="C77" s="54" t="s">
        <v>21</v>
      </c>
      <c r="D77" s="68">
        <f>AVERAGE(D72:D76)</f>
        <v>0.5118846946950949</v>
      </c>
      <c r="E77" s="68"/>
      <c r="F77" s="68"/>
      <c r="G77" s="68"/>
      <c r="H77" s="68">
        <f>AVERAGE(H72:H76)</f>
        <v>9.410692184985929E-2</v>
      </c>
      <c r="I77" s="68"/>
      <c r="J77" s="68"/>
      <c r="K77" s="68"/>
      <c r="L77" s="68">
        <f>AVERAGE(L72:L76)</f>
        <v>0.34842548952774616</v>
      </c>
      <c r="M77" s="68"/>
      <c r="N77" s="68"/>
      <c r="O77" s="69"/>
      <c r="U77" s="54"/>
      <c r="X77" s="67"/>
      <c r="Y77" s="67"/>
    </row>
    <row r="78" spans="1:25" s="66" customFormat="1" x14ac:dyDescent="0.3">
      <c r="A78" s="54"/>
      <c r="B78" s="54"/>
      <c r="C78" s="54" t="s">
        <v>22</v>
      </c>
      <c r="D78" s="68">
        <f>2*_xlfn.STDEV.S(D72:D76)</f>
        <v>4.9008428054440041E-5</v>
      </c>
      <c r="E78" s="68"/>
      <c r="F78" s="68"/>
      <c r="G78" s="68"/>
      <c r="H78" s="68">
        <f>2*_xlfn.STDEV.S(H72:H76)</f>
        <v>2.3911892448105838E-4</v>
      </c>
      <c r="I78" s="68"/>
      <c r="J78" s="68"/>
      <c r="K78" s="68"/>
      <c r="L78" s="68">
        <f>2*_xlfn.STDEV.S(L72:L76)</f>
        <v>2.4856541982878364E-5</v>
      </c>
      <c r="M78" s="68"/>
      <c r="N78" s="68"/>
      <c r="O78" s="69"/>
      <c r="U78" s="54"/>
      <c r="X78" s="67"/>
      <c r="Y78" s="67"/>
    </row>
    <row r="79" spans="1:25" s="66" customFormat="1" x14ac:dyDescent="0.3">
      <c r="A79" s="54"/>
      <c r="B79" s="54"/>
      <c r="C79" s="54" t="s">
        <v>23</v>
      </c>
      <c r="D79" s="71">
        <f>D78/D77*1000000</f>
        <v>95.741147493444799</v>
      </c>
      <c r="E79" s="71" t="s">
        <v>24</v>
      </c>
      <c r="F79" s="71"/>
      <c r="G79" s="71"/>
      <c r="H79" s="72">
        <f>H78/H77*100</f>
        <v>0.25409281249529675</v>
      </c>
      <c r="I79" s="72" t="s">
        <v>25</v>
      </c>
      <c r="J79" s="73"/>
      <c r="K79" s="69"/>
      <c r="L79" s="71">
        <f>L78/L77*1000000</f>
        <v>71.339619889947699</v>
      </c>
      <c r="M79" s="71" t="s">
        <v>24</v>
      </c>
      <c r="N79" s="68"/>
      <c r="O79" s="69"/>
      <c r="U79" s="54"/>
      <c r="X79" s="67"/>
      <c r="Y79" s="67"/>
    </row>
    <row r="80" spans="1:25" s="27" customFormat="1" x14ac:dyDescent="0.3">
      <c r="A80" s="111">
        <v>73</v>
      </c>
      <c r="B80" s="111" t="s">
        <v>26</v>
      </c>
      <c r="C80" s="104"/>
      <c r="D80" s="101">
        <v>0.51187275645587604</v>
      </c>
      <c r="E80" s="112" t="s">
        <v>5</v>
      </c>
      <c r="F80" s="101">
        <v>3.2859402653542803E-5</v>
      </c>
      <c r="G80" s="112">
        <v>53</v>
      </c>
      <c r="H80" s="102">
        <v>9.377529737586765E-2</v>
      </c>
      <c r="I80" s="112" t="s">
        <v>5</v>
      </c>
      <c r="J80" s="102">
        <v>9.8815412364894179E-5</v>
      </c>
      <c r="K80" s="112">
        <v>51</v>
      </c>
      <c r="L80" s="101">
        <v>0.34841293959613417</v>
      </c>
      <c r="M80" s="112" t="s">
        <v>5</v>
      </c>
      <c r="N80" s="101">
        <v>2.0259949811801543E-5</v>
      </c>
      <c r="O80" s="112">
        <v>52</v>
      </c>
      <c r="P80" s="21" t="s">
        <v>209</v>
      </c>
      <c r="V80" s="32"/>
      <c r="W80" s="33"/>
    </row>
    <row r="81" spans="1:25" s="27" customFormat="1" x14ac:dyDescent="0.3">
      <c r="A81" s="111">
        <v>74</v>
      </c>
      <c r="B81" s="111" t="s">
        <v>26</v>
      </c>
      <c r="C81" s="104"/>
      <c r="D81" s="101">
        <v>0.51193021273167882</v>
      </c>
      <c r="E81" s="112" t="s">
        <v>5</v>
      </c>
      <c r="F81" s="101">
        <v>3.2016643976420244E-5</v>
      </c>
      <c r="G81" s="112">
        <v>51</v>
      </c>
      <c r="H81" s="102">
        <v>9.380257865938943E-2</v>
      </c>
      <c r="I81" s="112" t="s">
        <v>5</v>
      </c>
      <c r="J81" s="102">
        <v>6.627920773006631E-5</v>
      </c>
      <c r="K81" s="112">
        <v>52</v>
      </c>
      <c r="L81" s="101">
        <v>0.34841174571351785</v>
      </c>
      <c r="M81" s="112" t="s">
        <v>5</v>
      </c>
      <c r="N81" s="101">
        <v>2.132462750010236E-5</v>
      </c>
      <c r="O81" s="112">
        <v>54</v>
      </c>
      <c r="P81" s="21" t="s">
        <v>209</v>
      </c>
      <c r="U81" s="32"/>
      <c r="V81" s="33"/>
    </row>
    <row r="82" spans="1:25" s="27" customFormat="1" x14ac:dyDescent="0.3">
      <c r="A82" s="111">
        <v>80</v>
      </c>
      <c r="B82" s="111" t="s">
        <v>26</v>
      </c>
      <c r="C82" s="104"/>
      <c r="D82" s="101">
        <v>0.51187812705376146</v>
      </c>
      <c r="E82" s="112" t="s">
        <v>5</v>
      </c>
      <c r="F82" s="101">
        <v>3.6044543019531727E-5</v>
      </c>
      <c r="G82" s="112">
        <v>54</v>
      </c>
      <c r="H82" s="102">
        <v>9.3729152489226086E-2</v>
      </c>
      <c r="I82" s="112" t="s">
        <v>5</v>
      </c>
      <c r="J82" s="102">
        <v>9.2569976564359951E-5</v>
      </c>
      <c r="K82" s="112">
        <v>53</v>
      </c>
      <c r="L82" s="101">
        <v>0.34838926438969653</v>
      </c>
      <c r="M82" s="112" t="s">
        <v>5</v>
      </c>
      <c r="N82" s="101">
        <v>1.9488383353385938E-5</v>
      </c>
      <c r="O82" s="112">
        <v>54</v>
      </c>
      <c r="P82" s="21" t="s">
        <v>209</v>
      </c>
      <c r="U82" s="32"/>
      <c r="V82" s="33"/>
    </row>
    <row r="83" spans="1:25" s="27" customFormat="1" x14ac:dyDescent="0.3">
      <c r="A83" s="111">
        <v>81</v>
      </c>
      <c r="B83" s="111" t="s">
        <v>26</v>
      </c>
      <c r="C83" s="104"/>
      <c r="D83" s="101">
        <v>0.51192032590166514</v>
      </c>
      <c r="E83" s="112" t="s">
        <v>5</v>
      </c>
      <c r="F83" s="101">
        <v>2.601542635294262E-5</v>
      </c>
      <c r="G83" s="112">
        <v>52</v>
      </c>
      <c r="H83" s="102">
        <v>9.3646299163831936E-2</v>
      </c>
      <c r="I83" s="112" t="s">
        <v>5</v>
      </c>
      <c r="J83" s="102">
        <v>6.5903453540149077E-5</v>
      </c>
      <c r="K83" s="112">
        <v>53</v>
      </c>
      <c r="L83" s="101">
        <v>0.34841364142091774</v>
      </c>
      <c r="M83" s="112" t="s">
        <v>5</v>
      </c>
      <c r="N83" s="101">
        <v>2.0543597671119752E-5</v>
      </c>
      <c r="O83" s="112">
        <v>52</v>
      </c>
      <c r="P83" s="21" t="s">
        <v>209</v>
      </c>
      <c r="U83" s="32"/>
      <c r="V83" s="33"/>
    </row>
    <row r="84" spans="1:25" s="66" customFormat="1" x14ac:dyDescent="0.3">
      <c r="A84" s="54"/>
      <c r="B84" s="54"/>
      <c r="C84" s="54" t="s">
        <v>21</v>
      </c>
      <c r="D84" s="68">
        <f>AVERAGE(D80:D83)</f>
        <v>0.51190035553574542</v>
      </c>
      <c r="E84" s="68"/>
      <c r="F84" s="68"/>
      <c r="G84" s="68"/>
      <c r="H84" s="68">
        <f>AVERAGE(H80:H83)</f>
        <v>9.3738331922078783E-2</v>
      </c>
      <c r="I84" s="68"/>
      <c r="J84" s="68"/>
      <c r="K84" s="68"/>
      <c r="L84" s="68">
        <f>AVERAGE(L80:L83)</f>
        <v>0.34840689778006656</v>
      </c>
      <c r="M84" s="68"/>
      <c r="N84" s="68"/>
      <c r="O84" s="69"/>
      <c r="U84" s="54"/>
      <c r="X84" s="67"/>
      <c r="Y84" s="67"/>
    </row>
    <row r="85" spans="1:25" s="66" customFormat="1" x14ac:dyDescent="0.3">
      <c r="A85" s="54"/>
      <c r="B85" s="54"/>
      <c r="C85" s="54" t="s">
        <v>22</v>
      </c>
      <c r="D85" s="68">
        <f>2*_xlfn.STDEV.S(D80:D83)</f>
        <v>5.8264709558140864E-5</v>
      </c>
      <c r="E85" s="68"/>
      <c r="F85" s="68"/>
      <c r="G85" s="68"/>
      <c r="H85" s="68">
        <f>2*_xlfn.STDEV.S(H80:H83)</f>
        <v>1.3686187005834146E-4</v>
      </c>
      <c r="I85" s="68"/>
      <c r="J85" s="68"/>
      <c r="K85" s="68"/>
      <c r="L85" s="68">
        <f>2*_xlfn.STDEV.S(L80:L83)</f>
        <v>2.3563224114840487E-5</v>
      </c>
      <c r="M85" s="68"/>
      <c r="N85" s="68"/>
      <c r="O85" s="69"/>
      <c r="U85" s="54"/>
      <c r="X85" s="67"/>
      <c r="Y85" s="67"/>
    </row>
    <row r="86" spans="1:25" s="66" customFormat="1" x14ac:dyDescent="0.3">
      <c r="A86" s="54"/>
      <c r="B86" s="54"/>
      <c r="C86" s="54" t="s">
        <v>23</v>
      </c>
      <c r="D86" s="71">
        <f>D85/D84*1000000</f>
        <v>113.82041236748528</v>
      </c>
      <c r="E86" s="71" t="s">
        <v>24</v>
      </c>
      <c r="F86" s="71"/>
      <c r="G86" s="71"/>
      <c r="H86" s="72">
        <f>H85/H84*100</f>
        <v>0.14600416633412006</v>
      </c>
      <c r="I86" s="72" t="s">
        <v>25</v>
      </c>
      <c r="J86" s="73"/>
      <c r="K86" s="69"/>
      <c r="L86" s="71">
        <f>L85/L84*1000000</f>
        <v>67.631336420081098</v>
      </c>
      <c r="M86" s="71" t="s">
        <v>24</v>
      </c>
      <c r="N86" s="68"/>
      <c r="O86" s="69"/>
      <c r="U86" s="54"/>
      <c r="X86" s="67"/>
      <c r="Y86" s="67"/>
    </row>
    <row r="87" spans="1:25" s="27" customFormat="1" x14ac:dyDescent="0.3">
      <c r="A87" s="21">
        <v>84</v>
      </c>
      <c r="B87" s="21" t="s">
        <v>26</v>
      </c>
      <c r="D87" s="23">
        <v>0.51188119144263</v>
      </c>
      <c r="E87" s="22" t="s">
        <v>5</v>
      </c>
      <c r="F87" s="23">
        <v>1.9866865352899546E-5</v>
      </c>
      <c r="G87" s="22">
        <v>50</v>
      </c>
      <c r="H87" s="24">
        <v>9.4429518627939843E-2</v>
      </c>
      <c r="I87" s="22" t="s">
        <v>5</v>
      </c>
      <c r="J87" s="24">
        <v>2.518456986615861E-5</v>
      </c>
      <c r="K87" s="22">
        <v>47</v>
      </c>
      <c r="L87" s="23">
        <v>0.34839665993076879</v>
      </c>
      <c r="M87" s="22" t="s">
        <v>5</v>
      </c>
      <c r="N87" s="23">
        <v>1.2889082405938672E-5</v>
      </c>
      <c r="O87" s="22">
        <v>49</v>
      </c>
      <c r="P87" s="21" t="s">
        <v>11</v>
      </c>
    </row>
    <row r="88" spans="1:25" s="27" customFormat="1" x14ac:dyDescent="0.3">
      <c r="A88" s="21">
        <v>85</v>
      </c>
      <c r="B88" s="21" t="s">
        <v>26</v>
      </c>
      <c r="D88" s="23">
        <v>0.51186905656845816</v>
      </c>
      <c r="E88" s="22" t="s">
        <v>5</v>
      </c>
      <c r="F88" s="23">
        <v>1.7042307921864663E-5</v>
      </c>
      <c r="G88" s="22">
        <v>50</v>
      </c>
      <c r="H88" s="24">
        <v>9.4306828086501357E-2</v>
      </c>
      <c r="I88" s="22" t="s">
        <v>5</v>
      </c>
      <c r="J88" s="24">
        <v>4.7900922220304671E-5</v>
      </c>
      <c r="K88" s="22">
        <v>52</v>
      </c>
      <c r="L88" s="23">
        <v>0.34838467454239858</v>
      </c>
      <c r="M88" s="22" t="s">
        <v>5</v>
      </c>
      <c r="N88" s="23">
        <v>1.6108673393219708E-5</v>
      </c>
      <c r="O88" s="22">
        <v>52</v>
      </c>
      <c r="P88" s="21" t="s">
        <v>11</v>
      </c>
      <c r="V88" s="32"/>
      <c r="W88" s="33"/>
      <c r="X88" s="32"/>
    </row>
    <row r="89" spans="1:25" s="27" customFormat="1" x14ac:dyDescent="0.3">
      <c r="A89" s="21">
        <v>86</v>
      </c>
      <c r="B89" s="21" t="s">
        <v>26</v>
      </c>
      <c r="D89" s="23">
        <v>0.51188869269873327</v>
      </c>
      <c r="E89" s="22" t="s">
        <v>5</v>
      </c>
      <c r="F89" s="23">
        <v>2.3036683273847957E-5</v>
      </c>
      <c r="G89" s="22">
        <v>51</v>
      </c>
      <c r="H89" s="24">
        <v>9.4058540154676268E-2</v>
      </c>
      <c r="I89" s="22" t="s">
        <v>5</v>
      </c>
      <c r="J89" s="24">
        <v>2.6864267805693737E-5</v>
      </c>
      <c r="K89" s="22">
        <v>50</v>
      </c>
      <c r="L89" s="23">
        <v>0.34838361916118432</v>
      </c>
      <c r="M89" s="22" t="s">
        <v>5</v>
      </c>
      <c r="N89" s="23">
        <v>1.4508313832189498E-5</v>
      </c>
      <c r="O89" s="22">
        <v>51</v>
      </c>
      <c r="P89" s="21" t="s">
        <v>11</v>
      </c>
      <c r="V89" s="32"/>
      <c r="W89" s="33"/>
      <c r="X89" s="32"/>
    </row>
    <row r="90" spans="1:25" s="27" customFormat="1" x14ac:dyDescent="0.3">
      <c r="A90" s="21">
        <v>91</v>
      </c>
      <c r="B90" s="21" t="s">
        <v>26</v>
      </c>
      <c r="C90" s="25"/>
      <c r="D90" s="23">
        <v>0.51193127173704467</v>
      </c>
      <c r="E90" s="22" t="s">
        <v>5</v>
      </c>
      <c r="F90" s="23">
        <v>2.0922168788805524E-5</v>
      </c>
      <c r="G90" s="22">
        <v>50</v>
      </c>
      <c r="H90" s="24">
        <v>9.3964955702004832E-2</v>
      </c>
      <c r="I90" s="22" t="s">
        <v>5</v>
      </c>
      <c r="J90" s="24">
        <v>2.535241577202513E-5</v>
      </c>
      <c r="K90" s="22">
        <v>49</v>
      </c>
      <c r="L90" s="23">
        <v>0.3484004969961918</v>
      </c>
      <c r="M90" s="22" t="s">
        <v>5</v>
      </c>
      <c r="N90" s="23">
        <v>1.3456714852886293E-5</v>
      </c>
      <c r="O90" s="22">
        <v>51</v>
      </c>
      <c r="P90" s="21" t="s">
        <v>11</v>
      </c>
      <c r="V90" s="32"/>
      <c r="W90" s="33"/>
    </row>
    <row r="91" spans="1:25" s="27" customFormat="1" x14ac:dyDescent="0.3">
      <c r="A91" s="21">
        <v>92</v>
      </c>
      <c r="B91" s="21" t="s">
        <v>26</v>
      </c>
      <c r="D91" s="23">
        <v>0.51188642529742889</v>
      </c>
      <c r="E91" s="22" t="s">
        <v>5</v>
      </c>
      <c r="F91" s="23">
        <v>2.2649211967772988E-5</v>
      </c>
      <c r="G91" s="22">
        <v>50</v>
      </c>
      <c r="H91" s="24">
        <v>9.4053065518752144E-2</v>
      </c>
      <c r="I91" s="22" t="s">
        <v>5</v>
      </c>
      <c r="J91" s="24">
        <v>2.7370439504520265E-5</v>
      </c>
      <c r="K91" s="22">
        <v>51</v>
      </c>
      <c r="L91" s="23">
        <v>0.34837180557303588</v>
      </c>
      <c r="M91" s="22" t="s">
        <v>5</v>
      </c>
      <c r="N91" s="23">
        <v>1.3473046634928576E-5</v>
      </c>
      <c r="O91" s="22">
        <v>50</v>
      </c>
      <c r="P91" s="21" t="s">
        <v>11</v>
      </c>
      <c r="V91" s="32"/>
      <c r="W91" s="33"/>
    </row>
    <row r="92" spans="1:25" s="57" customFormat="1" x14ac:dyDescent="0.3">
      <c r="A92" s="53"/>
      <c r="B92" s="53"/>
      <c r="C92" s="54" t="s">
        <v>21</v>
      </c>
      <c r="D92" s="68">
        <f>AVERAGE(D87:D91)</f>
        <v>0.51189132754885902</v>
      </c>
      <c r="E92" s="68"/>
      <c r="F92" s="68"/>
      <c r="G92" s="68"/>
      <c r="H92" s="68">
        <f>AVERAGE(H87:H91)</f>
        <v>9.4162581617974889E-2</v>
      </c>
      <c r="I92" s="68"/>
      <c r="J92" s="68"/>
      <c r="K92" s="68"/>
      <c r="L92" s="68">
        <f>AVERAGE(L87:L91)</f>
        <v>0.34838745124071585</v>
      </c>
      <c r="M92" s="68"/>
      <c r="N92" s="55"/>
      <c r="O92" s="56"/>
      <c r="P92" s="53"/>
      <c r="W92" s="64"/>
      <c r="X92" s="65"/>
    </row>
    <row r="93" spans="1:25" s="57" customFormat="1" x14ac:dyDescent="0.3">
      <c r="A93" s="53"/>
      <c r="B93" s="53"/>
      <c r="C93" s="54" t="s">
        <v>22</v>
      </c>
      <c r="D93" s="68">
        <f>2*_xlfn.STDEV.S(D87:D91)</f>
        <v>4.7172554431378393E-5</v>
      </c>
      <c r="E93" s="68"/>
      <c r="F93" s="68"/>
      <c r="G93" s="68"/>
      <c r="H93" s="68">
        <f>2*_xlfn.STDEV.S(H87:H91)</f>
        <v>3.9234782490626323E-4</v>
      </c>
      <c r="I93" s="68"/>
      <c r="J93" s="68"/>
      <c r="K93" s="68"/>
      <c r="L93" s="68">
        <f>2*_xlfn.STDEV.S(L87:L91)</f>
        <v>2.2851116223562382E-5</v>
      </c>
      <c r="M93" s="68"/>
      <c r="N93" s="55"/>
      <c r="O93" s="56"/>
      <c r="P93" s="53"/>
      <c r="W93" s="64"/>
      <c r="X93" s="65"/>
    </row>
    <row r="94" spans="1:25" s="57" customFormat="1" x14ac:dyDescent="0.3">
      <c r="A94" s="53"/>
      <c r="B94" s="53"/>
      <c r="C94" s="54" t="s">
        <v>23</v>
      </c>
      <c r="D94" s="71">
        <f>D93/D92*1000000</f>
        <v>92.153455025814765</v>
      </c>
      <c r="E94" s="71" t="s">
        <v>24</v>
      </c>
      <c r="F94" s="71"/>
      <c r="G94" s="71"/>
      <c r="H94" s="72">
        <f>H93/H92*100</f>
        <v>0.41667063303133478</v>
      </c>
      <c r="I94" s="72" t="s">
        <v>25</v>
      </c>
      <c r="J94" s="73"/>
      <c r="K94" s="69"/>
      <c r="L94" s="71">
        <f>L93/L92*1000000</f>
        <v>65.591100202324924</v>
      </c>
      <c r="M94" s="71" t="s">
        <v>24</v>
      </c>
      <c r="N94" s="55"/>
      <c r="O94" s="56"/>
      <c r="P94" s="53"/>
      <c r="W94" s="64"/>
      <c r="X94" s="65"/>
    </row>
    <row r="95" spans="1:25" s="52" customFormat="1" x14ac:dyDescent="0.3">
      <c r="A95" s="46">
        <v>45366</v>
      </c>
      <c r="B95" s="123"/>
      <c r="C95" s="123"/>
      <c r="D95" s="124"/>
      <c r="E95" s="124"/>
      <c r="F95" s="124"/>
      <c r="G95" s="124"/>
      <c r="H95" s="125"/>
      <c r="I95" s="125"/>
      <c r="J95" s="126"/>
      <c r="K95" s="127"/>
      <c r="L95" s="124"/>
      <c r="M95" s="124"/>
      <c r="N95" s="128"/>
      <c r="O95" s="127"/>
      <c r="U95" s="123"/>
      <c r="W95" s="131"/>
      <c r="X95" s="132"/>
      <c r="Y95" s="133"/>
    </row>
    <row r="96" spans="1:25" s="27" customFormat="1" x14ac:dyDescent="0.3">
      <c r="A96" s="21">
        <v>7</v>
      </c>
      <c r="B96" s="21" t="s">
        <v>26</v>
      </c>
      <c r="D96" s="23">
        <v>0.5118720690849714</v>
      </c>
      <c r="E96" s="22" t="s">
        <v>5</v>
      </c>
      <c r="F96" s="23">
        <v>1.7024837297696558E-5</v>
      </c>
      <c r="G96" s="22">
        <v>50</v>
      </c>
      <c r="H96" s="24">
        <v>9.5137822341023262E-2</v>
      </c>
      <c r="I96" s="22" t="s">
        <v>5</v>
      </c>
      <c r="J96" s="24">
        <v>1.5432261178693961E-5</v>
      </c>
      <c r="K96" s="22">
        <v>51</v>
      </c>
      <c r="L96" s="23">
        <v>0.34840224723098079</v>
      </c>
      <c r="M96" s="22" t="s">
        <v>5</v>
      </c>
      <c r="N96" s="23">
        <v>1.4173909255511784E-5</v>
      </c>
      <c r="O96" s="22">
        <v>52</v>
      </c>
      <c r="P96" s="21" t="s">
        <v>12</v>
      </c>
      <c r="V96" s="32"/>
      <c r="W96" s="33"/>
    </row>
    <row r="97" spans="1:24" s="27" customFormat="1" x14ac:dyDescent="0.3">
      <c r="A97" s="21">
        <v>8</v>
      </c>
      <c r="B97" s="21" t="s">
        <v>26</v>
      </c>
      <c r="D97" s="23">
        <v>0.51189121781626457</v>
      </c>
      <c r="E97" s="22" t="s">
        <v>5</v>
      </c>
      <c r="F97" s="23">
        <v>1.5685754046859159E-5</v>
      </c>
      <c r="G97" s="22">
        <v>51</v>
      </c>
      <c r="H97" s="24">
        <v>9.4994074173572113E-2</v>
      </c>
      <c r="I97" s="22" t="s">
        <v>5</v>
      </c>
      <c r="J97" s="24">
        <v>1.0424716592517953E-5</v>
      </c>
      <c r="K97" s="22">
        <v>49</v>
      </c>
      <c r="L97" s="23">
        <v>0.34840083631655883</v>
      </c>
      <c r="M97" s="22" t="s">
        <v>5</v>
      </c>
      <c r="N97" s="23">
        <v>1.0687851475536047E-5</v>
      </c>
      <c r="O97" s="22">
        <v>49</v>
      </c>
      <c r="P97" s="21" t="s">
        <v>12</v>
      </c>
      <c r="V97" s="32"/>
      <c r="W97" s="33"/>
    </row>
    <row r="98" spans="1:24" s="27" customFormat="1" x14ac:dyDescent="0.3">
      <c r="A98" s="21">
        <v>9</v>
      </c>
      <c r="B98" s="21" t="s">
        <v>26</v>
      </c>
      <c r="D98" s="23">
        <v>0.51188841514821848</v>
      </c>
      <c r="E98" s="22" t="s">
        <v>5</v>
      </c>
      <c r="F98" s="23">
        <v>1.5861110197049066E-5</v>
      </c>
      <c r="G98" s="22">
        <v>51</v>
      </c>
      <c r="H98" s="24">
        <v>9.4779022414049036E-2</v>
      </c>
      <c r="I98" s="22" t="s">
        <v>5</v>
      </c>
      <c r="J98" s="24">
        <v>2.1500821163457823E-5</v>
      </c>
      <c r="K98" s="22">
        <v>51</v>
      </c>
      <c r="L98" s="23">
        <v>0.34841651770514709</v>
      </c>
      <c r="M98" s="22" t="s">
        <v>5</v>
      </c>
      <c r="N98" s="23">
        <v>1.1065256608693006E-5</v>
      </c>
      <c r="O98" s="22">
        <v>51</v>
      </c>
      <c r="P98" s="21" t="s">
        <v>12</v>
      </c>
      <c r="V98" s="32"/>
      <c r="W98" s="33"/>
    </row>
    <row r="99" spans="1:24" s="27" customFormat="1" x14ac:dyDescent="0.3">
      <c r="A99" s="21">
        <v>10</v>
      </c>
      <c r="B99" s="21" t="s">
        <v>26</v>
      </c>
      <c r="D99" s="23">
        <v>0.51187703851067279</v>
      </c>
      <c r="E99" s="22" t="s">
        <v>5</v>
      </c>
      <c r="F99" s="23">
        <v>1.4937330131878392E-5</v>
      </c>
      <c r="G99" s="22">
        <v>50</v>
      </c>
      <c r="H99" s="24">
        <v>9.4729269889598677E-2</v>
      </c>
      <c r="I99" s="22" t="s">
        <v>5</v>
      </c>
      <c r="J99" s="24">
        <v>1.839121431027554E-5</v>
      </c>
      <c r="K99" s="22">
        <v>50</v>
      </c>
      <c r="L99" s="23">
        <v>0.34840420877644684</v>
      </c>
      <c r="M99" s="22" t="s">
        <v>5</v>
      </c>
      <c r="N99" s="23">
        <v>9.7580577517646001E-6</v>
      </c>
      <c r="O99" s="22">
        <v>50</v>
      </c>
      <c r="P99" s="21" t="s">
        <v>12</v>
      </c>
      <c r="V99" s="32"/>
      <c r="W99" s="33"/>
      <c r="X99" s="32"/>
    </row>
    <row r="100" spans="1:24" s="27" customFormat="1" x14ac:dyDescent="0.3">
      <c r="A100" s="21">
        <v>20</v>
      </c>
      <c r="B100" s="21" t="s">
        <v>26</v>
      </c>
      <c r="D100" s="23">
        <v>0.51187216014523995</v>
      </c>
      <c r="E100" s="22" t="s">
        <v>5</v>
      </c>
      <c r="F100" s="23">
        <v>1.6725842193845513E-5</v>
      </c>
      <c r="G100" s="22">
        <v>48</v>
      </c>
      <c r="H100" s="24">
        <v>9.4779273622790317E-2</v>
      </c>
      <c r="I100" s="22" t="s">
        <v>5</v>
      </c>
      <c r="J100" s="24">
        <v>1.3825468391047032E-5</v>
      </c>
      <c r="K100" s="22">
        <v>50</v>
      </c>
      <c r="L100" s="23">
        <v>0.34839993537960173</v>
      </c>
      <c r="M100" s="22" t="s">
        <v>5</v>
      </c>
      <c r="N100" s="23">
        <v>1.0733561157273478E-5</v>
      </c>
      <c r="O100" s="22">
        <v>51</v>
      </c>
      <c r="P100" s="21" t="s">
        <v>12</v>
      </c>
      <c r="V100" s="32"/>
      <c r="W100" s="33"/>
      <c r="X100" s="32"/>
    </row>
    <row r="101" spans="1:24" s="27" customFormat="1" x14ac:dyDescent="0.3">
      <c r="A101" s="21">
        <v>21</v>
      </c>
      <c r="B101" s="21" t="s">
        <v>26</v>
      </c>
      <c r="D101" s="23">
        <v>0.51189973162631031</v>
      </c>
      <c r="E101" s="22" t="s">
        <v>5</v>
      </c>
      <c r="F101" s="23">
        <v>1.7032474568683835E-5</v>
      </c>
      <c r="G101" s="22">
        <v>52</v>
      </c>
      <c r="H101" s="24">
        <v>9.4532729311335786E-2</v>
      </c>
      <c r="I101" s="22" t="s">
        <v>5</v>
      </c>
      <c r="J101" s="24">
        <v>2.9392905351740428E-5</v>
      </c>
      <c r="K101" s="22">
        <v>50</v>
      </c>
      <c r="L101" s="23">
        <v>0.34839896173196938</v>
      </c>
      <c r="M101" s="22" t="s">
        <v>5</v>
      </c>
      <c r="N101" s="23">
        <v>1.0793185978202077E-5</v>
      </c>
      <c r="O101" s="22">
        <v>50</v>
      </c>
      <c r="P101" s="21" t="s">
        <v>12</v>
      </c>
      <c r="V101" s="32"/>
      <c r="W101" s="33"/>
      <c r="X101" s="32"/>
    </row>
    <row r="102" spans="1:24" s="27" customFormat="1" x14ac:dyDescent="0.3">
      <c r="A102" s="21">
        <v>22</v>
      </c>
      <c r="B102" s="21" t="s">
        <v>26</v>
      </c>
      <c r="D102" s="23">
        <v>0.51185755461929072</v>
      </c>
      <c r="E102" s="22" t="s">
        <v>5</v>
      </c>
      <c r="F102" s="23">
        <v>1.583513565885009E-5</v>
      </c>
      <c r="G102" s="22">
        <v>50</v>
      </c>
      <c r="H102" s="24">
        <v>9.461380347696878E-2</v>
      </c>
      <c r="I102" s="22" t="s">
        <v>5</v>
      </c>
      <c r="J102" s="24">
        <v>1.7341315130168727E-5</v>
      </c>
      <c r="K102" s="22">
        <v>50</v>
      </c>
      <c r="L102" s="23">
        <v>0.34837754455307168</v>
      </c>
      <c r="M102" s="22" t="s">
        <v>5</v>
      </c>
      <c r="N102" s="23">
        <v>9.6075478098484306E-6</v>
      </c>
      <c r="O102" s="22">
        <v>50</v>
      </c>
      <c r="P102" s="21" t="s">
        <v>12</v>
      </c>
      <c r="V102" s="32"/>
      <c r="W102" s="33"/>
      <c r="X102" s="32"/>
    </row>
    <row r="103" spans="1:24" s="57" customFormat="1" x14ac:dyDescent="0.3">
      <c r="A103" s="53"/>
      <c r="B103" s="53"/>
      <c r="C103" s="54" t="s">
        <v>21</v>
      </c>
      <c r="D103" s="68">
        <f>AVERAGE(D96:D102)</f>
        <v>0.51187974099299538</v>
      </c>
      <c r="E103" s="68"/>
      <c r="F103" s="68"/>
      <c r="G103" s="68"/>
      <c r="H103" s="68">
        <f>AVERAGE(H96:H102)</f>
        <v>9.4795142175619712E-2</v>
      </c>
      <c r="I103" s="68"/>
      <c r="J103" s="68"/>
      <c r="K103" s="68"/>
      <c r="L103" s="68">
        <f>AVERAGE(L96:L102)</f>
        <v>0.34840003595625374</v>
      </c>
      <c r="M103" s="68"/>
      <c r="N103" s="55"/>
      <c r="O103" s="56"/>
      <c r="P103" s="53"/>
      <c r="W103" s="64"/>
      <c r="X103" s="65"/>
    </row>
    <row r="104" spans="1:24" s="57" customFormat="1" x14ac:dyDescent="0.3">
      <c r="A104" s="53"/>
      <c r="B104" s="53"/>
      <c r="C104" s="54" t="s">
        <v>22</v>
      </c>
      <c r="D104" s="68">
        <f>2*_xlfn.STDEV.S(D96:D102)</f>
        <v>2.8547619583242936E-5</v>
      </c>
      <c r="E104" s="68"/>
      <c r="F104" s="68"/>
      <c r="G104" s="68"/>
      <c r="H104" s="68">
        <f>2*_xlfn.STDEV.S(H96:H102)</f>
        <v>4.1920455332138877E-4</v>
      </c>
      <c r="I104" s="68"/>
      <c r="J104" s="68"/>
      <c r="K104" s="68"/>
      <c r="L104" s="68">
        <f>2*_xlfn.STDEV.S(L96:L102)</f>
        <v>2.3117353915153493E-5</v>
      </c>
      <c r="M104" s="68"/>
      <c r="N104" s="55"/>
      <c r="O104" s="56"/>
      <c r="P104" s="53"/>
      <c r="W104" s="64"/>
      <c r="X104" s="65"/>
    </row>
    <row r="105" spans="1:24" s="57" customFormat="1" x14ac:dyDescent="0.3">
      <c r="A105" s="53"/>
      <c r="B105" s="53"/>
      <c r="C105" s="54" t="s">
        <v>23</v>
      </c>
      <c r="D105" s="71">
        <f>D104/D103*1000000</f>
        <v>55.770168844470028</v>
      </c>
      <c r="E105" s="71" t="s">
        <v>24</v>
      </c>
      <c r="F105" s="71"/>
      <c r="G105" s="71"/>
      <c r="H105" s="72">
        <f>H104/H103*100</f>
        <v>0.44222155661179402</v>
      </c>
      <c r="I105" s="72" t="s">
        <v>25</v>
      </c>
      <c r="J105" s="73"/>
      <c r="K105" s="69"/>
      <c r="L105" s="71">
        <f>L104/L103*1000000</f>
        <v>66.352903356348065</v>
      </c>
      <c r="M105" s="71" t="s">
        <v>24</v>
      </c>
      <c r="N105" s="55"/>
      <c r="O105" s="56"/>
      <c r="P105" s="53"/>
      <c r="W105" s="64"/>
      <c r="X105" s="65"/>
    </row>
    <row r="106" spans="1:24" s="27" customFormat="1" x14ac:dyDescent="0.3">
      <c r="A106" s="21">
        <v>29</v>
      </c>
      <c r="B106" s="21" t="s">
        <v>26</v>
      </c>
      <c r="D106" s="23">
        <v>0.5118793803982733</v>
      </c>
      <c r="E106" s="22" t="s">
        <v>5</v>
      </c>
      <c r="F106" s="23">
        <v>1.5125485159707646E-5</v>
      </c>
      <c r="G106" s="22">
        <v>51</v>
      </c>
      <c r="H106" s="24">
        <v>9.3952248568746885E-2</v>
      </c>
      <c r="I106" s="22" t="s">
        <v>5</v>
      </c>
      <c r="J106" s="24">
        <v>1.294158084696962E-5</v>
      </c>
      <c r="K106" s="22">
        <v>48</v>
      </c>
      <c r="L106" s="23">
        <v>0.34839820018800249</v>
      </c>
      <c r="M106" s="22" t="s">
        <v>5</v>
      </c>
      <c r="N106" s="23">
        <v>8.3210931874446167E-6</v>
      </c>
      <c r="O106" s="22">
        <v>49</v>
      </c>
      <c r="P106" s="21" t="s">
        <v>12</v>
      </c>
      <c r="V106" s="32"/>
      <c r="W106" s="33"/>
    </row>
    <row r="107" spans="1:24" s="27" customFormat="1" x14ac:dyDescent="0.3">
      <c r="A107" s="21">
        <v>30</v>
      </c>
      <c r="B107" s="21" t="s">
        <v>26</v>
      </c>
      <c r="D107" s="23">
        <v>0.51188197245029954</v>
      </c>
      <c r="E107" s="22" t="s">
        <v>5</v>
      </c>
      <c r="F107" s="23">
        <v>1.3704346073119846E-5</v>
      </c>
      <c r="G107" s="22">
        <v>48</v>
      </c>
      <c r="H107" s="24">
        <v>9.4258088065747272E-2</v>
      </c>
      <c r="I107" s="22" t="s">
        <v>5</v>
      </c>
      <c r="J107" s="24">
        <v>1.1991785635201572E-5</v>
      </c>
      <c r="K107" s="22">
        <v>48</v>
      </c>
      <c r="L107" s="23">
        <v>0.34839397029130764</v>
      </c>
      <c r="M107" s="22" t="s">
        <v>5</v>
      </c>
      <c r="N107" s="23">
        <v>1.1147112393092126E-5</v>
      </c>
      <c r="O107" s="22">
        <v>49</v>
      </c>
      <c r="P107" s="21" t="s">
        <v>12</v>
      </c>
      <c r="V107" s="32"/>
      <c r="W107" s="33"/>
    </row>
    <row r="108" spans="1:24" s="27" customFormat="1" x14ac:dyDescent="0.3">
      <c r="A108" s="21">
        <v>31</v>
      </c>
      <c r="B108" s="21" t="s">
        <v>26</v>
      </c>
      <c r="D108" s="23">
        <v>0.51187117494638956</v>
      </c>
      <c r="E108" s="22" t="s">
        <v>5</v>
      </c>
      <c r="F108" s="23">
        <v>1.3248005784259225E-5</v>
      </c>
      <c r="G108" s="22">
        <v>50</v>
      </c>
      <c r="H108" s="24">
        <v>9.3716273460922664E-2</v>
      </c>
      <c r="I108" s="22" t="s">
        <v>5</v>
      </c>
      <c r="J108" s="24">
        <v>2.4164256919393181E-5</v>
      </c>
      <c r="K108" s="22">
        <v>50</v>
      </c>
      <c r="L108" s="23">
        <v>0.34839156035751306</v>
      </c>
      <c r="M108" s="22" t="s">
        <v>5</v>
      </c>
      <c r="N108" s="23">
        <v>1.2382701468737051E-5</v>
      </c>
      <c r="O108" s="22">
        <v>51</v>
      </c>
      <c r="P108" s="21" t="s">
        <v>12</v>
      </c>
      <c r="V108" s="32"/>
      <c r="W108" s="33"/>
    </row>
    <row r="109" spans="1:24" s="27" customFormat="1" x14ac:dyDescent="0.3">
      <c r="A109" s="21">
        <v>40</v>
      </c>
      <c r="B109" s="21" t="s">
        <v>26</v>
      </c>
      <c r="D109" s="23">
        <v>0.51188061048446998</v>
      </c>
      <c r="E109" s="22" t="s">
        <v>5</v>
      </c>
      <c r="F109" s="23">
        <v>1.5850021961097944E-5</v>
      </c>
      <c r="G109" s="22">
        <v>50</v>
      </c>
      <c r="H109" s="24">
        <v>9.3747599091409964E-2</v>
      </c>
      <c r="I109" s="22" t="s">
        <v>5</v>
      </c>
      <c r="J109" s="24">
        <v>5.3745550632348339E-5</v>
      </c>
      <c r="K109" s="22">
        <v>52</v>
      </c>
      <c r="L109" s="23">
        <v>0.34839242494526707</v>
      </c>
      <c r="M109" s="22" t="s">
        <v>5</v>
      </c>
      <c r="N109" s="23">
        <v>1.0112520350610689E-5</v>
      </c>
      <c r="O109" s="22">
        <v>50</v>
      </c>
      <c r="P109" s="21" t="s">
        <v>12</v>
      </c>
      <c r="V109" s="32"/>
      <c r="W109" s="33"/>
    </row>
    <row r="110" spans="1:24" s="27" customFormat="1" x14ac:dyDescent="0.3">
      <c r="A110" s="21">
        <v>41</v>
      </c>
      <c r="B110" s="21" t="s">
        <v>26</v>
      </c>
      <c r="D110" s="23">
        <v>0.51188895921612432</v>
      </c>
      <c r="E110" s="22" t="s">
        <v>5</v>
      </c>
      <c r="F110" s="23">
        <v>1.48814381921191E-5</v>
      </c>
      <c r="G110" s="22">
        <v>52</v>
      </c>
      <c r="H110" s="24">
        <v>9.3893714564996789E-2</v>
      </c>
      <c r="I110" s="22" t="s">
        <v>5</v>
      </c>
      <c r="J110" s="24">
        <v>1.5528698591392153E-5</v>
      </c>
      <c r="K110" s="22">
        <v>50</v>
      </c>
      <c r="L110" s="23">
        <v>0.34839525801801086</v>
      </c>
      <c r="M110" s="22" t="s">
        <v>5</v>
      </c>
      <c r="N110" s="23">
        <v>1.322196586410189E-5</v>
      </c>
      <c r="O110" s="22">
        <v>52</v>
      </c>
      <c r="P110" s="21" t="s">
        <v>12</v>
      </c>
      <c r="V110" s="32"/>
      <c r="W110" s="33"/>
    </row>
    <row r="111" spans="1:24" s="27" customFormat="1" x14ac:dyDescent="0.3">
      <c r="A111" s="21">
        <v>42</v>
      </c>
      <c r="B111" s="21" t="s">
        <v>26</v>
      </c>
      <c r="D111" s="23">
        <v>0.51189406051215791</v>
      </c>
      <c r="E111" s="22" t="s">
        <v>5</v>
      </c>
      <c r="F111" s="23">
        <v>1.2752247477756838E-5</v>
      </c>
      <c r="G111" s="22">
        <v>47</v>
      </c>
      <c r="H111" s="24">
        <v>9.3723260420608231E-2</v>
      </c>
      <c r="I111" s="22" t="s">
        <v>5</v>
      </c>
      <c r="J111" s="24">
        <v>1.8999974899395748E-5</v>
      </c>
      <c r="K111" s="22">
        <v>48</v>
      </c>
      <c r="L111" s="23">
        <v>0.34839889718035283</v>
      </c>
      <c r="M111" s="22" t="s">
        <v>5</v>
      </c>
      <c r="N111" s="23">
        <v>8.8496130085954003E-6</v>
      </c>
      <c r="O111" s="22">
        <v>49</v>
      </c>
      <c r="P111" s="21" t="s">
        <v>12</v>
      </c>
      <c r="T111" s="21"/>
      <c r="V111" s="32"/>
      <c r="W111" s="33"/>
      <c r="X111" s="32"/>
    </row>
    <row r="112" spans="1:24" s="57" customFormat="1" x14ac:dyDescent="0.3">
      <c r="A112" s="53"/>
      <c r="B112" s="53"/>
      <c r="C112" s="54" t="s">
        <v>21</v>
      </c>
      <c r="D112" s="68">
        <f>AVERAGE(D106:D111)</f>
        <v>0.51188269300128575</v>
      </c>
      <c r="E112" s="68"/>
      <c r="F112" s="68"/>
      <c r="G112" s="68"/>
      <c r="H112" s="68">
        <f>AVERAGE(H106:H111)</f>
        <v>9.3881864028738618E-2</v>
      </c>
      <c r="I112" s="68"/>
      <c r="J112" s="68"/>
      <c r="K112" s="68"/>
      <c r="L112" s="68">
        <f>AVERAGE(L106:L111)</f>
        <v>0.34839505183007563</v>
      </c>
      <c r="M112" s="68"/>
      <c r="N112" s="55"/>
      <c r="O112" s="56"/>
      <c r="P112" s="53"/>
      <c r="W112" s="64"/>
      <c r="X112" s="65"/>
    </row>
    <row r="113" spans="1:24" s="57" customFormat="1" x14ac:dyDescent="0.3">
      <c r="A113" s="53"/>
      <c r="B113" s="53"/>
      <c r="C113" s="54" t="s">
        <v>22</v>
      </c>
      <c r="D113" s="68">
        <f>2*_xlfn.STDEV.S(D106:D111)</f>
        <v>1.5924339839458158E-5</v>
      </c>
      <c r="E113" s="68"/>
      <c r="F113" s="68"/>
      <c r="G113" s="68"/>
      <c r="H113" s="68">
        <f>2*_xlfn.STDEV.S(H106:H111)</f>
        <v>4.16884980552023E-4</v>
      </c>
      <c r="I113" s="68"/>
      <c r="J113" s="68"/>
      <c r="K113" s="68"/>
      <c r="L113" s="68">
        <f>2*_xlfn.STDEV.S(L106:L111)</f>
        <v>6.0001346927491621E-6</v>
      </c>
      <c r="M113" s="68"/>
      <c r="N113" s="55"/>
      <c r="O113" s="56"/>
      <c r="P113" s="53"/>
      <c r="W113" s="64"/>
      <c r="X113" s="65"/>
    </row>
    <row r="114" spans="1:24" s="57" customFormat="1" x14ac:dyDescent="0.3">
      <c r="A114" s="53"/>
      <c r="B114" s="53"/>
      <c r="C114" s="54" t="s">
        <v>23</v>
      </c>
      <c r="D114" s="71">
        <f>D113/D112*1000000</f>
        <v>31.109353875768093</v>
      </c>
      <c r="E114" s="71" t="s">
        <v>24</v>
      </c>
      <c r="F114" s="71"/>
      <c r="G114" s="71"/>
      <c r="H114" s="72">
        <f>H113/H112*100</f>
        <v>0.44405273038082033</v>
      </c>
      <c r="I114" s="72" t="s">
        <v>25</v>
      </c>
      <c r="J114" s="73"/>
      <c r="K114" s="69"/>
      <c r="L114" s="71">
        <f>L113/L112*1000000</f>
        <v>17.222215588973508</v>
      </c>
      <c r="M114" s="71" t="s">
        <v>24</v>
      </c>
      <c r="N114" s="55"/>
      <c r="O114" s="56"/>
      <c r="P114" s="53"/>
      <c r="W114" s="64"/>
      <c r="X114" s="65"/>
    </row>
    <row r="115" spans="1:24" s="27" customFormat="1" x14ac:dyDescent="0.3">
      <c r="A115" s="21">
        <v>44</v>
      </c>
      <c r="B115" s="21" t="s">
        <v>26</v>
      </c>
      <c r="C115" s="21"/>
      <c r="D115" s="23">
        <v>0.51188810617748437</v>
      </c>
      <c r="E115" s="22" t="s">
        <v>5</v>
      </c>
      <c r="F115" s="23">
        <v>1.8563172356746908E-5</v>
      </c>
      <c r="G115" s="22">
        <v>50</v>
      </c>
      <c r="H115" s="24">
        <v>9.383263831738764E-2</v>
      </c>
      <c r="I115" s="22" t="s">
        <v>5</v>
      </c>
      <c r="J115" s="24">
        <v>3.4935926121664279E-5</v>
      </c>
      <c r="K115" s="22">
        <v>49</v>
      </c>
      <c r="L115" s="23">
        <v>0.34838427285274925</v>
      </c>
      <c r="M115" s="22" t="s">
        <v>5</v>
      </c>
      <c r="N115" s="23">
        <v>1.660167788437505E-5</v>
      </c>
      <c r="O115" s="22">
        <v>52</v>
      </c>
      <c r="P115" s="21" t="s">
        <v>11</v>
      </c>
      <c r="V115" s="32"/>
      <c r="W115" s="33"/>
    </row>
    <row r="116" spans="1:24" s="27" customFormat="1" x14ac:dyDescent="0.3">
      <c r="A116" s="21">
        <v>45</v>
      </c>
      <c r="B116" s="21" t="s">
        <v>26</v>
      </c>
      <c r="D116" s="23">
        <v>0.51189022430495634</v>
      </c>
      <c r="E116" s="22" t="s">
        <v>5</v>
      </c>
      <c r="F116" s="23">
        <v>1.9231004246653545E-5</v>
      </c>
      <c r="G116" s="22">
        <v>51</v>
      </c>
      <c r="H116" s="24">
        <v>9.3800472518044242E-2</v>
      </c>
      <c r="I116" s="22" t="s">
        <v>5</v>
      </c>
      <c r="J116" s="24">
        <v>2.1110614653058278E-5</v>
      </c>
      <c r="K116" s="22">
        <v>48</v>
      </c>
      <c r="L116" s="23">
        <v>0.34839104725071041</v>
      </c>
      <c r="M116" s="22" t="s">
        <v>5</v>
      </c>
      <c r="N116" s="23">
        <v>1.4136150308081109E-5</v>
      </c>
      <c r="O116" s="22">
        <v>51</v>
      </c>
      <c r="P116" s="21" t="s">
        <v>11</v>
      </c>
      <c r="V116" s="32"/>
      <c r="W116" s="33"/>
    </row>
    <row r="117" spans="1:24" s="27" customFormat="1" x14ac:dyDescent="0.3">
      <c r="A117" s="21">
        <v>46</v>
      </c>
      <c r="B117" s="21" t="s">
        <v>26</v>
      </c>
      <c r="D117" s="23">
        <v>0.51189072972725813</v>
      </c>
      <c r="E117" s="22" t="s">
        <v>5</v>
      </c>
      <c r="F117" s="23">
        <v>1.8432232520470494E-5</v>
      </c>
      <c r="G117" s="22">
        <v>49</v>
      </c>
      <c r="H117" s="24">
        <v>9.3822273554721697E-2</v>
      </c>
      <c r="I117" s="22" t="s">
        <v>5</v>
      </c>
      <c r="J117" s="24">
        <v>5.1294609880445043E-5</v>
      </c>
      <c r="K117" s="22">
        <v>52</v>
      </c>
      <c r="L117" s="23">
        <v>0.34841062824940472</v>
      </c>
      <c r="M117" s="22" t="s">
        <v>5</v>
      </c>
      <c r="N117" s="23">
        <v>1.2783928224948811E-5</v>
      </c>
      <c r="O117" s="22">
        <v>49</v>
      </c>
      <c r="P117" s="21" t="s">
        <v>11</v>
      </c>
      <c r="V117" s="32"/>
      <c r="W117" s="33"/>
    </row>
    <row r="118" spans="1:24" s="27" customFormat="1" x14ac:dyDescent="0.3">
      <c r="A118" s="21">
        <v>55</v>
      </c>
      <c r="B118" s="21" t="s">
        <v>26</v>
      </c>
      <c r="D118" s="23">
        <v>0.51188424639951124</v>
      </c>
      <c r="E118" s="22" t="s">
        <v>5</v>
      </c>
      <c r="F118" s="23">
        <v>2.1447011591012102E-5</v>
      </c>
      <c r="G118" s="22">
        <v>52</v>
      </c>
      <c r="H118" s="24">
        <v>9.3562097569799399E-2</v>
      </c>
      <c r="I118" s="22" t="s">
        <v>5</v>
      </c>
      <c r="J118" s="24">
        <v>5.093084977381434E-5</v>
      </c>
      <c r="K118" s="22">
        <v>48</v>
      </c>
      <c r="L118" s="23">
        <v>0.34838873118677438</v>
      </c>
      <c r="M118" s="22" t="s">
        <v>5</v>
      </c>
      <c r="N118" s="23">
        <v>1.4628712872237623E-5</v>
      </c>
      <c r="O118" s="22">
        <v>52</v>
      </c>
      <c r="P118" s="21" t="s">
        <v>11</v>
      </c>
      <c r="V118" s="32"/>
      <c r="W118" s="33"/>
    </row>
    <row r="119" spans="1:24" s="27" customFormat="1" x14ac:dyDescent="0.3">
      <c r="A119" s="21">
        <v>56</v>
      </c>
      <c r="B119" s="21" t="s">
        <v>26</v>
      </c>
      <c r="D119" s="23">
        <v>0.51190505629119754</v>
      </c>
      <c r="E119" s="22" t="s">
        <v>5</v>
      </c>
      <c r="F119" s="23">
        <v>1.8441018644117414E-5</v>
      </c>
      <c r="G119" s="22">
        <v>51</v>
      </c>
      <c r="H119" s="24">
        <v>9.4046271589861119E-2</v>
      </c>
      <c r="I119" s="22" t="s">
        <v>5</v>
      </c>
      <c r="J119" s="24">
        <v>3.2898176365766645E-5</v>
      </c>
      <c r="K119" s="22">
        <v>51</v>
      </c>
      <c r="L119" s="23">
        <v>0.34838364747737388</v>
      </c>
      <c r="M119" s="22" t="s">
        <v>5</v>
      </c>
      <c r="N119" s="23">
        <v>1.296230289564624E-5</v>
      </c>
      <c r="O119" s="22">
        <v>51</v>
      </c>
      <c r="P119" s="21" t="s">
        <v>11</v>
      </c>
      <c r="V119" s="32"/>
      <c r="W119" s="33"/>
    </row>
    <row r="120" spans="1:24" s="27" customFormat="1" x14ac:dyDescent="0.3">
      <c r="A120" s="21">
        <v>57</v>
      </c>
      <c r="B120" s="21" t="s">
        <v>26</v>
      </c>
      <c r="D120" s="23">
        <v>0.51189351523872428</v>
      </c>
      <c r="E120" s="22" t="s">
        <v>5</v>
      </c>
      <c r="F120" s="23">
        <v>2.0433407150240544E-5</v>
      </c>
      <c r="G120" s="22">
        <v>49</v>
      </c>
      <c r="H120" s="24">
        <v>9.3550957648019892E-2</v>
      </c>
      <c r="I120" s="22" t="s">
        <v>5</v>
      </c>
      <c r="J120" s="24">
        <v>6.6303507670288395E-5</v>
      </c>
      <c r="K120" s="22">
        <v>51</v>
      </c>
      <c r="L120" s="23">
        <v>0.34838975469851169</v>
      </c>
      <c r="M120" s="22" t="s">
        <v>5</v>
      </c>
      <c r="N120" s="23">
        <v>1.3704527282940224E-5</v>
      </c>
      <c r="O120" s="22">
        <v>52</v>
      </c>
      <c r="P120" s="21" t="s">
        <v>11</v>
      </c>
      <c r="V120" s="32"/>
      <c r="W120" s="33"/>
    </row>
    <row r="121" spans="1:24" s="57" customFormat="1" x14ac:dyDescent="0.3">
      <c r="A121" s="53"/>
      <c r="B121" s="53"/>
      <c r="C121" s="54" t="s">
        <v>21</v>
      </c>
      <c r="D121" s="68">
        <f>AVERAGE(D115:D120)</f>
        <v>0.51189197968985523</v>
      </c>
      <c r="E121" s="68"/>
      <c r="F121" s="68"/>
      <c r="G121" s="68"/>
      <c r="H121" s="68">
        <f>AVERAGE(H115:H120)</f>
        <v>9.3769118532972331E-2</v>
      </c>
      <c r="I121" s="68"/>
      <c r="J121" s="68"/>
      <c r="K121" s="68"/>
      <c r="L121" s="68">
        <f>AVERAGE(L115:L120)</f>
        <v>0.34839134695258739</v>
      </c>
      <c r="M121" s="68"/>
      <c r="N121" s="55"/>
      <c r="O121" s="56"/>
      <c r="P121" s="53"/>
      <c r="W121" s="64"/>
      <c r="X121" s="65"/>
    </row>
    <row r="122" spans="1:24" s="57" customFormat="1" x14ac:dyDescent="0.3">
      <c r="A122" s="53"/>
      <c r="B122" s="53"/>
      <c r="C122" s="54" t="s">
        <v>22</v>
      </c>
      <c r="D122" s="68">
        <f>2*_xlfn.STDEV.S(D115:D120)</f>
        <v>1.4221310017401595E-5</v>
      </c>
      <c r="E122" s="68"/>
      <c r="F122" s="68"/>
      <c r="G122" s="68"/>
      <c r="H122" s="68">
        <f>2*_xlfn.STDEV.S(H115:H120)</f>
        <v>3.7428220325130308E-4</v>
      </c>
      <c r="I122" s="68"/>
      <c r="J122" s="68"/>
      <c r="K122" s="68"/>
      <c r="L122" s="68">
        <f>2*_xlfn.STDEV.S(L115:L120)</f>
        <v>1.9810311236049711E-5</v>
      </c>
      <c r="M122" s="68"/>
      <c r="N122" s="55"/>
      <c r="O122" s="56"/>
      <c r="P122" s="53"/>
      <c r="W122" s="64"/>
      <c r="X122" s="65"/>
    </row>
    <row r="123" spans="1:24" s="57" customFormat="1" x14ac:dyDescent="0.3">
      <c r="A123" s="53"/>
      <c r="B123" s="53"/>
      <c r="C123" s="54" t="s">
        <v>23</v>
      </c>
      <c r="D123" s="71">
        <f>D122/D121*1000000</f>
        <v>27.7818574653543</v>
      </c>
      <c r="E123" s="71" t="s">
        <v>24</v>
      </c>
      <c r="F123" s="71"/>
      <c r="G123" s="71"/>
      <c r="H123" s="72">
        <f>H122/H121*100</f>
        <v>0.39915295046704857</v>
      </c>
      <c r="I123" s="72" t="s">
        <v>25</v>
      </c>
      <c r="J123" s="73"/>
      <c r="K123" s="69"/>
      <c r="L123" s="71">
        <f>L122/L121*1000000</f>
        <v>56.862236704018081</v>
      </c>
      <c r="M123" s="71" t="s">
        <v>24</v>
      </c>
      <c r="N123" s="55"/>
      <c r="O123" s="56"/>
      <c r="P123" s="53"/>
      <c r="W123" s="64"/>
      <c r="X123" s="65"/>
    </row>
    <row r="124" spans="1:24" s="27" customFormat="1" x14ac:dyDescent="0.3">
      <c r="A124" s="21">
        <v>99</v>
      </c>
      <c r="B124" s="21" t="s">
        <v>26</v>
      </c>
      <c r="D124" s="23">
        <v>0.51186804773183991</v>
      </c>
      <c r="E124" s="22" t="s">
        <v>5</v>
      </c>
      <c r="F124" s="23">
        <v>2.1715758915529969E-5</v>
      </c>
      <c r="G124" s="22">
        <v>53</v>
      </c>
      <c r="H124" s="24">
        <v>9.3865734064990117E-2</v>
      </c>
      <c r="I124" s="22" t="s">
        <v>5</v>
      </c>
      <c r="J124" s="24">
        <v>4.4245268502150696E-5</v>
      </c>
      <c r="K124" s="22">
        <v>52</v>
      </c>
      <c r="L124" s="23">
        <v>0.34840167406389189</v>
      </c>
      <c r="M124" s="22" t="s">
        <v>5</v>
      </c>
      <c r="N124" s="23">
        <v>1.2698572256188497E-5</v>
      </c>
      <c r="O124" s="22">
        <v>52</v>
      </c>
      <c r="P124" s="21" t="s">
        <v>11</v>
      </c>
      <c r="R124" s="21"/>
    </row>
    <row r="125" spans="1:24" s="27" customFormat="1" x14ac:dyDescent="0.3">
      <c r="A125" s="21">
        <v>100</v>
      </c>
      <c r="B125" s="21" t="s">
        <v>26</v>
      </c>
      <c r="D125" s="23">
        <v>0.51188244930572835</v>
      </c>
      <c r="E125" s="22" t="s">
        <v>5</v>
      </c>
      <c r="F125" s="23">
        <v>2.4984454972241688E-5</v>
      </c>
      <c r="G125" s="22">
        <v>49</v>
      </c>
      <c r="H125" s="24">
        <v>9.3848356423785875E-2</v>
      </c>
      <c r="I125" s="22" t="s">
        <v>5</v>
      </c>
      <c r="J125" s="24">
        <v>2.9621410475406974E-5</v>
      </c>
      <c r="K125" s="22">
        <v>47</v>
      </c>
      <c r="L125" s="23">
        <v>0.34838176593086551</v>
      </c>
      <c r="M125" s="22" t="s">
        <v>5</v>
      </c>
      <c r="N125" s="23">
        <v>1.407129515476359E-5</v>
      </c>
      <c r="O125" s="22">
        <v>48</v>
      </c>
      <c r="P125" s="21" t="s">
        <v>11</v>
      </c>
      <c r="R125" s="21"/>
    </row>
    <row r="126" spans="1:24" s="27" customFormat="1" x14ac:dyDescent="0.3">
      <c r="A126" s="21">
        <v>107</v>
      </c>
      <c r="B126" s="21" t="s">
        <v>26</v>
      </c>
      <c r="C126" s="25"/>
      <c r="D126" s="23">
        <v>0.51184916473637077</v>
      </c>
      <c r="E126" s="22" t="s">
        <v>5</v>
      </c>
      <c r="F126" s="23">
        <v>2.2459416463942047E-5</v>
      </c>
      <c r="G126" s="22">
        <v>49</v>
      </c>
      <c r="H126" s="24">
        <v>9.3434095308633155E-2</v>
      </c>
      <c r="I126" s="22" t="s">
        <v>5</v>
      </c>
      <c r="J126" s="24">
        <v>5.1280982822730525E-5</v>
      </c>
      <c r="K126" s="22">
        <v>53</v>
      </c>
      <c r="L126" s="23">
        <v>0.34838761857734257</v>
      </c>
      <c r="M126" s="22" t="s">
        <v>5</v>
      </c>
      <c r="N126" s="23">
        <v>1.3628145038145145E-5</v>
      </c>
      <c r="O126" s="22">
        <v>51</v>
      </c>
      <c r="P126" s="21" t="s">
        <v>11</v>
      </c>
      <c r="R126" s="21"/>
    </row>
    <row r="127" spans="1:24" s="27" customFormat="1" x14ac:dyDescent="0.3">
      <c r="A127" s="21">
        <v>108</v>
      </c>
      <c r="B127" s="21" t="s">
        <v>26</v>
      </c>
      <c r="C127" s="25"/>
      <c r="D127" s="23">
        <v>0.51188539166909086</v>
      </c>
      <c r="E127" s="22" t="s">
        <v>5</v>
      </c>
      <c r="F127" s="23">
        <v>2.0951215892245677E-5</v>
      </c>
      <c r="G127" s="22">
        <v>50</v>
      </c>
      <c r="H127" s="24">
        <v>9.3405946866031542E-2</v>
      </c>
      <c r="I127" s="22" t="s">
        <v>5</v>
      </c>
      <c r="J127" s="24">
        <v>2.8724641151688346E-5</v>
      </c>
      <c r="K127" s="22">
        <v>49</v>
      </c>
      <c r="L127" s="23">
        <v>0.34838490738863304</v>
      </c>
      <c r="M127" s="22" t="s">
        <v>5</v>
      </c>
      <c r="N127" s="23">
        <v>1.2564881016292576E-5</v>
      </c>
      <c r="O127" s="22">
        <v>52</v>
      </c>
      <c r="P127" s="21" t="s">
        <v>11</v>
      </c>
      <c r="R127" s="21"/>
    </row>
    <row r="128" spans="1:24" s="27" customFormat="1" x14ac:dyDescent="0.3">
      <c r="A128" s="21">
        <v>109</v>
      </c>
      <c r="B128" s="21" t="s">
        <v>26</v>
      </c>
      <c r="D128" s="23">
        <v>0.5118848518925444</v>
      </c>
      <c r="E128" s="22" t="s">
        <v>5</v>
      </c>
      <c r="F128" s="23">
        <v>2.4520766742583581E-5</v>
      </c>
      <c r="G128" s="22">
        <v>52</v>
      </c>
      <c r="H128" s="24">
        <v>9.3418092290239896E-2</v>
      </c>
      <c r="I128" s="22" t="s">
        <v>5</v>
      </c>
      <c r="J128" s="24">
        <v>2.3307758384745857E-5</v>
      </c>
      <c r="K128" s="22">
        <v>51</v>
      </c>
      <c r="L128" s="23">
        <v>0.34839394066702323</v>
      </c>
      <c r="M128" s="22" t="s">
        <v>5</v>
      </c>
      <c r="N128" s="23">
        <v>1.4202686177197657E-5</v>
      </c>
      <c r="O128" s="22">
        <v>52</v>
      </c>
      <c r="P128" s="21" t="s">
        <v>11</v>
      </c>
      <c r="R128" s="21"/>
    </row>
    <row r="129" spans="1:24" s="57" customFormat="1" x14ac:dyDescent="0.3">
      <c r="A129" s="53"/>
      <c r="B129" s="53"/>
      <c r="C129" s="54" t="s">
        <v>21</v>
      </c>
      <c r="D129" s="68">
        <f>AVERAGE(D124:D128)</f>
        <v>0.51187398106711479</v>
      </c>
      <c r="E129" s="68"/>
      <c r="F129" s="68"/>
      <c r="G129" s="68"/>
      <c r="H129" s="68">
        <f>AVERAGE(H124:H128)</f>
        <v>9.3594444990736117E-2</v>
      </c>
      <c r="I129" s="68"/>
      <c r="J129" s="68"/>
      <c r="K129" s="68"/>
      <c r="L129" s="68">
        <f>AVERAGE(L124:L128)</f>
        <v>0.34838998132555121</v>
      </c>
      <c r="M129" s="68"/>
      <c r="N129" s="55"/>
      <c r="O129" s="56"/>
      <c r="P129" s="53"/>
      <c r="W129" s="64"/>
      <c r="X129" s="65"/>
    </row>
    <row r="130" spans="1:24" s="57" customFormat="1" x14ac:dyDescent="0.3">
      <c r="A130" s="53"/>
      <c r="B130" s="53"/>
      <c r="C130" s="54" t="s">
        <v>22</v>
      </c>
      <c r="D130" s="68">
        <f>2*_xlfn.STDEV.S(D124:D128)</f>
        <v>3.1163159135018341E-5</v>
      </c>
      <c r="E130" s="68"/>
      <c r="F130" s="68"/>
      <c r="G130" s="68"/>
      <c r="H130" s="68">
        <f>2*_xlfn.STDEV.S(H124:H128)</f>
        <v>4.8001314167733615E-4</v>
      </c>
      <c r="I130" s="68"/>
      <c r="J130" s="68"/>
      <c r="K130" s="68"/>
      <c r="L130" s="68">
        <f>2*_xlfn.STDEV.S(L124:L128)</f>
        <v>1.5849815127769953E-5</v>
      </c>
      <c r="M130" s="68"/>
      <c r="N130" s="55"/>
      <c r="O130" s="56"/>
      <c r="P130" s="53"/>
      <c r="W130" s="64"/>
      <c r="X130" s="65"/>
    </row>
    <row r="131" spans="1:24" s="57" customFormat="1" x14ac:dyDescent="0.3">
      <c r="A131" s="53"/>
      <c r="B131" s="53"/>
      <c r="C131" s="54" t="s">
        <v>23</v>
      </c>
      <c r="D131" s="71">
        <f>D130/D129*1000000</f>
        <v>60.88052975470999</v>
      </c>
      <c r="E131" s="71" t="s">
        <v>24</v>
      </c>
      <c r="F131" s="71"/>
      <c r="G131" s="71"/>
      <c r="H131" s="72">
        <f>H130/H129*100</f>
        <v>0.51286499078534775</v>
      </c>
      <c r="I131" s="72" t="s">
        <v>25</v>
      </c>
      <c r="J131" s="73"/>
      <c r="K131" s="69"/>
      <c r="L131" s="71">
        <f>L130/L129*1000000</f>
        <v>45.494463036694434</v>
      </c>
      <c r="M131" s="71" t="s">
        <v>24</v>
      </c>
      <c r="N131" s="55"/>
      <c r="O131" s="56"/>
      <c r="P131" s="53"/>
      <c r="W131" s="64"/>
      <c r="X131" s="65"/>
    </row>
    <row r="132" spans="1:24" s="27" customFormat="1" x14ac:dyDescent="0.3">
      <c r="A132" s="21"/>
      <c r="B132" s="21"/>
      <c r="C132" s="63"/>
      <c r="D132" s="77"/>
      <c r="E132" s="77"/>
      <c r="F132" s="77"/>
      <c r="G132" s="77"/>
      <c r="H132" s="78"/>
      <c r="I132" s="78"/>
      <c r="J132" s="76"/>
      <c r="K132" s="75"/>
      <c r="L132" s="77"/>
      <c r="M132" s="77"/>
      <c r="N132" s="74"/>
      <c r="O132" s="75"/>
      <c r="P132" s="21"/>
      <c r="W132" s="32"/>
      <c r="X132" s="33"/>
    </row>
    <row r="133" spans="1:24" x14ac:dyDescent="0.3">
      <c r="C133" s="58" t="s">
        <v>351</v>
      </c>
      <c r="D133" s="59">
        <v>0.51189499999999999</v>
      </c>
      <c r="E133" s="31" t="s">
        <v>5</v>
      </c>
      <c r="F133" s="59">
        <v>1.2E-5</v>
      </c>
      <c r="G133" s="27"/>
      <c r="H133" s="60">
        <v>9.4E-2</v>
      </c>
      <c r="I133" s="31" t="s">
        <v>5</v>
      </c>
      <c r="J133" s="60">
        <v>4.0000000000000002E-4</v>
      </c>
      <c r="K133" s="61"/>
      <c r="L133" s="59">
        <f>AVERAGE(L54:L59,L63:L68,L72:L76,L80:L83,L4:L12,L17:L22,L26:L30,L35:L40,L45:L50,L87:L91,L96:L102,L106:L111,L115:L120,L124:L128)</f>
        <v>0.34840450871575823</v>
      </c>
      <c r="M133" s="31" t="s">
        <v>5</v>
      </c>
      <c r="N133" s="146">
        <f>2*_xlfn.STDEV.S(L54:L59,L63:L68,L72:L76,L80:L83,L4:L12,L17:L22,L26:L30,L35:L40,L45:L50,L87:L91,L96:L102,L106:L111,L115:L120,L124:L128)</f>
        <v>3.4038845614488732E-5</v>
      </c>
    </row>
    <row r="134" spans="1:24" x14ac:dyDescent="0.3">
      <c r="L134" s="145">
        <v>0.34841499999999997</v>
      </c>
      <c r="M134" s="62" t="s">
        <v>13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1-Nd isotopes Ap, Aln, Mnz </vt:lpstr>
      <vt:lpstr>2-Durango ap</vt:lpstr>
      <vt:lpstr>3-Tory Hill ap</vt:lpstr>
      <vt:lpstr>4-Connecticut aln</vt:lpstr>
      <vt:lpstr>5-Gale aln</vt:lpstr>
      <vt:lpstr>6-STK mnz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Théo Biget</dc:creator>
  <cp:lastModifiedBy>Théo Biget</cp:lastModifiedBy>
  <dcterms:created xsi:type="dcterms:W3CDTF">2024-08-19T12:54:54Z</dcterms:created>
  <dcterms:modified xsi:type="dcterms:W3CDTF">2024-10-16T13:00:56Z</dcterms:modified>
</cp:coreProperties>
</file>